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9"/>
  </bookViews>
  <sheets>
    <sheet name="Лист17" sheetId="1" r:id="rId1"/>
    <sheet name="1" sheetId="2" r:id="rId2"/>
    <sheet name="2" sheetId="3" r:id="rId3"/>
    <sheet name="1." sheetId="4" r:id="rId4"/>
    <sheet name="2.1" sheetId="5" r:id="rId5"/>
    <sheet name="2.2" sheetId="6" r:id="rId6"/>
    <sheet name="2.3" sheetId="7" r:id="rId7"/>
    <sheet name="2.4" sheetId="8" r:id="rId8"/>
    <sheet name="3.1" sheetId="9" r:id="rId9"/>
    <sheet name="3.2" sheetId="10" r:id="rId10"/>
    <sheet name="ЦОК" sheetId="11" state="hidden" r:id="rId11"/>
    <sheet name="Тр ЭлЭн" sheetId="12" state="hidden" r:id="rId12"/>
    <sheet name="таб.1.1 (СОТиН)" sheetId="13" state="hidden" r:id="rId13"/>
    <sheet name="Юристы" sheetId="14" state="hidden" r:id="rId14"/>
    <sheet name="ТП" sheetId="15" state="hidden" r:id="rId15"/>
    <sheet name="Дисп.Сл" sheetId="16" state="hidden" r:id="rId16"/>
    <sheet name="Лист1" sheetId="17" state="hidden" r:id="rId17"/>
  </sheets>
  <definedNames>
    <definedName name="_xlnm.Print_Area" localSheetId="1">'1'!$A$1:$G$96</definedName>
    <definedName name="_xlnm.Print_Area" localSheetId="3">'1.'!$A$1:$U$21</definedName>
    <definedName name="_xlnm.Print_Area" localSheetId="2">'2'!$A$1:$E$34</definedName>
    <definedName name="_xlnm.Print_Area" localSheetId="4">'2.1'!$A$1:$R$35</definedName>
    <definedName name="_xlnm.Print_Titles" localSheetId="4">'2.1'!$18:$18</definedName>
    <definedName name="_xlnm.Print_Area" localSheetId="5">'2.2'!$A$1:$K$27</definedName>
    <definedName name="_xlnm.Print_Titles" localSheetId="5">'2.2'!$8:$8</definedName>
    <definedName name="_xlnm.Print_Area" localSheetId="6">'2.3'!$A$1:$Q$35</definedName>
    <definedName name="_xlnm.Print_Titles" localSheetId="6">'2.3'!$9:$9</definedName>
    <definedName name="_xlnm.Print_Area" localSheetId="7">'2.4'!$A$1:$K$15</definedName>
    <definedName name="_xlnm.Print_Titles" localSheetId="7">'2.4'!$8:$8</definedName>
    <definedName name="_xlnm.Print_Area" localSheetId="8">'3.1'!$A$1:$G$27</definedName>
    <definedName name="_xlnm.Print_Area" localSheetId="0">('Лист17'!$A$1:$L$29,'Лист17'!$A$30:$M$103)</definedName>
    <definedName name="_xlnm.Print_Area" localSheetId="10">'ЦОК'!$A$5:$E$46</definedName>
    <definedName name="Excel_BuiltIn_Print_Area_21">'1'!$A$1:$G$99</definedName>
    <definedName name="Excel_BuiltIn_Print_Area_11">('Лист17'!$A$1:$L$41,'Лист17'!$A$18:$M$167)</definedName>
    <definedName name="Excel_BuiltIn_Print_Area_1_1">#REF!</definedName>
    <definedName name="Excel_BuiltIn_Print_Area_10_1">#REF!</definedName>
    <definedName name="Excel_BuiltIn_Print_Area_11_1">#REF!</definedName>
    <definedName name="Excel_BuiltIn_Print_Area_11_1_1">'1'!$A$1:$E$47</definedName>
    <definedName name="Excel_BuiltIn_Print_Area_12">#REF!</definedName>
    <definedName name="Excel_BuiltIn_Print_Area_12_1">('1'!$A$1:$E$55,'1'!$A$56:$E$99)</definedName>
    <definedName name="Excel_BuiltIn_Print_Area_12_1_1">('1'!$A$1:$E$47,'1'!$A$48:$E$99)</definedName>
    <definedName name="Excel_BuiltIn_Print_Area_2_1">'1'!$A$1:$E$99</definedName>
    <definedName name="Excel_BuiltIn_Print_Area_2_1_1">'1'!$A$1:$E$48</definedName>
    <definedName name="Excel_BuiltIn_Print_Area_3_1">'2'!$A$1:$E$33</definedName>
    <definedName name="Excel_BuiltIn_Print_Area_5_1">'2.1'!$A$1:$R$33</definedName>
    <definedName name="Excel_BuiltIn_Print_Area_6_1">'2.2'!$A$1:$K$26</definedName>
    <definedName name="Excel_BuiltIn_Print_Area_7_1">'3.1'!$A$1:$G$21</definedName>
    <definedName name="Excel_BuiltIn_Print_Area_8_1">'2.4'!$A$1:$K$14</definedName>
    <definedName name="Excel_BuiltIn_Print_Titles_3">'2.4'!$A$8:$D$8</definedName>
  </definedNames>
  <calcPr fullCalcOnLoad="1"/>
</workbook>
</file>

<file path=xl/sharedStrings.xml><?xml version="1.0" encoding="utf-8"?>
<sst xmlns="http://schemas.openxmlformats.org/spreadsheetml/2006/main" count="856" uniqueCount="495">
  <si>
    <t>сетевых организаций</t>
  </si>
  <si>
    <t>1  Журнал учета текущей информации о прекращении передачи 
электрической энергии для потребителей услуг электросетевой организации за __2014__   год</t>
  </si>
  <si>
    <t>№</t>
  </si>
  <si>
    <t>Обосновывающие данные для расчета *</t>
  </si>
  <si>
    <t>Продолжительность
 прекращения,
час.</t>
  </si>
  <si>
    <t>Потребители
(количество точек поставки электроэнергии), шт.</t>
  </si>
  <si>
    <t>Уровень
напряжения</t>
  </si>
  <si>
    <t>всего</t>
  </si>
  <si>
    <t>физические лица</t>
  </si>
  <si>
    <t>юридические
 лица</t>
  </si>
  <si>
    <t>Январь 2014 г.</t>
  </si>
  <si>
    <t>3.01.2014 г. п/с "Тепличная" аварийное отключение</t>
  </si>
  <si>
    <t>НН</t>
  </si>
  <si>
    <t>11.01.2014 г. Яч 11п/с "Тепличная" аварийно отключилась</t>
  </si>
  <si>
    <t>16.01.2014 г. Кочкуровские РЭС, яч. 14 п/с Тепличная, камаз оборвал провода в карьере</t>
  </si>
  <si>
    <t>20.01.2014 г. Ул. Ульянова, 22а к. 1, ТП-412 Щ.2 вышел из строя кабель, второй кабель тоже поврежден Щ.1 руб. 2</t>
  </si>
  <si>
    <t>21.01.2014 г. Яч. 27 п/с "Восточная" ремонт</t>
  </si>
  <si>
    <t>СНII</t>
  </si>
  <si>
    <t>Февраль 2014 г.</t>
  </si>
  <si>
    <t>6.02. 2014 г. Теплотранс, ТП-512/ ТП- 12Г</t>
  </si>
  <si>
    <t xml:space="preserve">14.02.2014 г. Яч. 4 п/с "Ремзавод" </t>
  </si>
  <si>
    <t>Март 2014 г.</t>
  </si>
  <si>
    <t xml:space="preserve">5.03.2014 г. п/с "Южная" яч. 106  </t>
  </si>
  <si>
    <t>12.03.2014 г. П. Луховка, Октябрьская, 32,33,34,35. аварийное отключение</t>
  </si>
  <si>
    <t>12.03.2014 г. ТП-2Г Ремзавод, аварийное отключение</t>
  </si>
  <si>
    <t>13.03.2014 г. ТП-389  руб. №4</t>
  </si>
  <si>
    <t>13.06.2014 г. Лямбирское шоссе, 23  ТП-34Г аварийное состояние</t>
  </si>
  <si>
    <t>20.03.2014 г. П. Луховка, Октябрьская, 33,34,35 ТП-389 руб. 4 ремонт линии 0,4 кВ</t>
  </si>
  <si>
    <t>24.03.2015 г. П. Луховка,Октябрьская, ТП-389</t>
  </si>
  <si>
    <t>27.03.2014 г. П. Луховка, Октябрьская, 32,33,34,35. ТП-389, подключение СИПА</t>
  </si>
  <si>
    <t>28.03.2014 г. Пушкино,78, ТП-465, сильно греются контакты в ВРУ ж/д №78</t>
  </si>
  <si>
    <t>31.03.2014 г. ТП-42Г переключение</t>
  </si>
  <si>
    <t>Апрель 2014 г.</t>
  </si>
  <si>
    <t>1.04.2014 г. ТП-54Г ремонтные работы</t>
  </si>
  <si>
    <t>4.04.2014 г. ТП-43Г, Осипенко,8  обрыв</t>
  </si>
  <si>
    <t>6.04.2014 г. ТП-40Г ОАО "Куйбышев-Азот"
сгорела губка на разъединителе</t>
  </si>
  <si>
    <t>10.04.2014 г. ТП-778Г, монтаж силового кабеля</t>
  </si>
  <si>
    <t>15.04.2014 г. ТП-133, руб. 8,  замена оборудования</t>
  </si>
  <si>
    <t>15.04.15 г. ТП-33Г, монтаж СИП  в РУ-0,4 кВ 2 секция</t>
  </si>
  <si>
    <t>18.04.2014 г. ПП-189, ремонтные работы</t>
  </si>
  <si>
    <t>ТП-43Г, Осипенко,8, аварийное отключение</t>
  </si>
  <si>
    <t>25.04.2014 г. ТП-215,щ.-2, руб. 16, Веселовского,58  при земельных работах повредили кабель.</t>
  </si>
  <si>
    <t>Май 2014 г.</t>
  </si>
  <si>
    <t>15.05.2014 г. п/с "Южная" яч. 106, аварийное отключение</t>
  </si>
  <si>
    <t>16.05.2014 г. ТП-494, щ.1, руб.1  повредили кабель по Косарева</t>
  </si>
  <si>
    <t>20.05.2014 г. п/с "Юго-Западная", яч.33,РП-16 аварийное отключение</t>
  </si>
  <si>
    <t>27.05.2014 г. п/с "Ремзавод", яч. 11 аварийно отключилась</t>
  </si>
  <si>
    <t>Июль 2014 г.</t>
  </si>
  <si>
    <t>05.07.2014 г. ТП-54Г (Учхоз-Ферма) вышел из строя кабель от ТП-54Г до фермы.</t>
  </si>
  <si>
    <t>19.07.2014 г. П. Озерный, ТП-9Г (409), сгорела концевая муфта КЛ 10 Кв</t>
  </si>
  <si>
    <t>22.07.2014 г. Мордовская,35 к. 196, ТП-3Г замена вставки</t>
  </si>
  <si>
    <t>30.07.2014 г. п/с "Ремзавод", яч.11 аварийное отключение</t>
  </si>
  <si>
    <t>31.07.2014 г. п/с "Тепличная" яч. 6, аварийное отключение</t>
  </si>
  <si>
    <t>Август 2014 г.</t>
  </si>
  <si>
    <t>1.08.2014 г. п/с "Тепличная" яч. 6, аварийное отключение</t>
  </si>
  <si>
    <t>2.08.2014 г. п/с "Тепличная" яч. 11, аварийное отключение</t>
  </si>
  <si>
    <t>2.08.2014 г. п/с "Ресзавод" яч.11, аварийное отключение</t>
  </si>
  <si>
    <t>3.08.2014 г. ТП-6Г (410), сгорел высоковольтный предохранитель</t>
  </si>
  <si>
    <t>4.08.2014 г. ТП-215, проверка изоляции кабеля</t>
  </si>
  <si>
    <t>14.08.2014 г. ТП-43Г "Ремзавод" аварийное отключение, замена высоковольтных вставок</t>
  </si>
  <si>
    <t>17.08.2014 г. п/с "Красная Рудня" яч.11 сработал выключатель</t>
  </si>
  <si>
    <t>19.08.2014 г. п/с "Юго-Западная" яч.31,33,35 аварийное отключение</t>
  </si>
  <si>
    <t>20.08.2014 г. РП-16, яч.15 аварийное отключение маслянного выключателя</t>
  </si>
  <si>
    <t>23.08.2014 г. п/с "Ремзавод" яч.11 аварийное отключение</t>
  </si>
  <si>
    <t>26.08.2014 г. п/с "Красная Рудня" аварийное отключение, сработал маслянный выключатель</t>
  </si>
  <si>
    <t xml:space="preserve">29.08.2014 г. п/с "Тепличная", яч.11  аварийное отключение </t>
  </si>
  <si>
    <t>Сентябрь 2014 г.</t>
  </si>
  <si>
    <t xml:space="preserve">1.09.2014 г. ТП-409 аварийное отключение </t>
  </si>
  <si>
    <t>11.09.2014 г. Мордовская,35, к.233б аварийная заявка Д/у №45 (отгорела клемма на рубильнике)</t>
  </si>
  <si>
    <t>15.09.2014 г. п/с "Ремзавод", яч.4</t>
  </si>
  <si>
    <t>23.09.2014 г. Ул. Т. Бибиной,9, в эл.щитовой обгорел кабель</t>
  </si>
  <si>
    <t>24.09.2014 г. РП-18, яч.18, сработала максимальная токовая защита.</t>
  </si>
  <si>
    <t>Октябрь 2014 г.</t>
  </si>
  <si>
    <t>1.10.2014 г. ТП-28Г, восстановление схемы</t>
  </si>
  <si>
    <t>2.10.2014 г. Попова 64Г кор.1, в п/с нет одной фазы</t>
  </si>
  <si>
    <t>20.10.2014 г. Лихачева,35 сгорел кабель в соединительной муфте</t>
  </si>
  <si>
    <t>Ноябрь 2014г.</t>
  </si>
  <si>
    <t>6.11.2014 г. п/с "Юго-Западная", яч.40, отключилась яч.40</t>
  </si>
  <si>
    <t xml:space="preserve">7.11.2014 г. Энгельса 15 к.2 п.3 возгорание в эл.щитовой </t>
  </si>
  <si>
    <t xml:space="preserve">11.11.2014 г. Луховка, Октябрьская,3 обрыв ввода в дом </t>
  </si>
  <si>
    <t xml:space="preserve">17.11.2014 г. ТП-23Г Щ-1, РУБ.2,4. Лазо 16 к 1, 16 к 2) ававрийное отключение    </t>
  </si>
  <si>
    <t>21.11.2014 г. п/с "Тепличная", яч.6 аварийное отключение</t>
  </si>
  <si>
    <t>28.11.2014 г. ТП-23Г  отключился ввод</t>
  </si>
  <si>
    <t xml:space="preserve">      Декабрь 2014 г.</t>
  </si>
  <si>
    <t>08.12.2014 г. П/с "Юго-Западная"  аварийное отключение</t>
  </si>
  <si>
    <t>18.12.2014 г. п/с "Тепличная" аварийная замена рубильника</t>
  </si>
  <si>
    <t>22.12.2014 г. ТП-199 аварийная ситуация</t>
  </si>
  <si>
    <t>ИТОГО:</t>
  </si>
  <si>
    <t>2786 (максимальное 
количество
 точек подключения</t>
  </si>
  <si>
    <t>Директор                                                                                    В.А. Катаскин</t>
  </si>
  <si>
    <t>Исполнитель: Макина Н.А.</t>
  </si>
  <si>
    <t>Форма 1.1 - Журнал учета текущей информации о прекращении передачи 
электрической энергии для потребителей услуг электросетевой организации за __2015__   год</t>
  </si>
  <si>
    <t>юридические лица</t>
  </si>
  <si>
    <t>Январь 2015 г.</t>
  </si>
  <si>
    <t>3.01.2015 г. п/с "Тепличная" аварийное отключение</t>
  </si>
  <si>
    <t>08.01.2015 г.  ТП- 555, скважина №37, нет 1 фазы, обгорел наконечник в ТП- 556</t>
  </si>
  <si>
    <t>12.01 2015 г. Ремонт яч. 31 РП-8</t>
  </si>
  <si>
    <t xml:space="preserve">19.01.2015 г. Республиканская, 33а -нет ноля на ж/д. </t>
  </si>
  <si>
    <t>20.01.2015 г. Республиканская 3, аварийная ситуация.</t>
  </si>
  <si>
    <t>22.01.2015 г. ТП-6Г (410) отключили аварийно , подключение СИПа.</t>
  </si>
  <si>
    <t>Февраль 2015 г.</t>
  </si>
  <si>
    <t>2.02. 2015 г. Старошайговские РЭС, отключилась яч.11 п/с "Красная Рудня" (подключен резерв)</t>
  </si>
  <si>
    <t>19.02.2015 г. Солнечная, 15а нет электроэнергии, на кабеле нет 1-й фазы и ноля.</t>
  </si>
  <si>
    <t>24.02. 2015 г. Ремонтные работы на ТП 23Г</t>
  </si>
  <si>
    <t>Март 2015 г.</t>
  </si>
  <si>
    <r>
      <t xml:space="preserve">5.03.2015 г. ТП-43 аварийное отключение, замена  </t>
    </r>
    <r>
      <rPr>
        <sz val="12"/>
        <color indexed="8"/>
        <rFont val="Times New Roman"/>
        <family val="1"/>
      </rPr>
      <t>держателя</t>
    </r>
    <r>
      <rPr>
        <sz val="12"/>
        <rFont val="Times New Roman"/>
        <family val="1"/>
      </rPr>
      <t xml:space="preserve"> руб. №3</t>
    </r>
  </si>
  <si>
    <t>6.03.2015 г. п/с "Эрзя"  аварийное отключение</t>
  </si>
  <si>
    <t>10.03.2015 г. ТП 11Г ремонтные работы</t>
  </si>
  <si>
    <t>13.03.2015 г.ТП- 323 Солнечная аварийное отключение</t>
  </si>
  <si>
    <t>20.03.2015 г. ТП- 43Г Кирзавод "ЭКО-М" отсутствует электроэнергия, сгорел узел учета</t>
  </si>
  <si>
    <t>23.03.2015 г. Отключение руб. 4 ТП 43Г Замена узла  учета электроэнергии</t>
  </si>
  <si>
    <t>Апрель 2015 г.</t>
  </si>
  <si>
    <t>6.04.2015 г. ТП-38Г Титова (стройка) без эл.энергии</t>
  </si>
  <si>
    <t>6.04.2015 г. ТП-44Г Гагарина (стройка) без эл.энергии</t>
  </si>
  <si>
    <t>9.04.2015 г. Яч.11 п/с "Ремзавод" аварийное отключение</t>
  </si>
  <si>
    <t>24.04.2015 г. Яч. 4 п/с "Ремзавод" аварийное отключение</t>
  </si>
  <si>
    <t>14.04.2015 г. Учхоз  аварийное отключение</t>
  </si>
  <si>
    <t>30.04.15 г.п. Озерный, ул. Молодежная, 19,20 без эл.энергии. Замена вставки ТП-384</t>
  </si>
  <si>
    <t>Май 2015 г.</t>
  </si>
  <si>
    <t>6.05.2015 г. ТП-43Г, Кирзавод,17,19,23а. Нет электроэнергии, выбило автомат</t>
  </si>
  <si>
    <t>29.05.2015 г.яч.19 п/с "Восточная" отключилась.</t>
  </si>
  <si>
    <t>30.05.2015 г. ТП- 69 руб. 4, повреждения на линии, выбило вставку,скважины без эл.энергии.</t>
  </si>
  <si>
    <t>Июнь 2015 г.</t>
  </si>
  <si>
    <t>04.06.2015 г. Яч. 1 п/с "МРКБ" отключилась</t>
  </si>
  <si>
    <t>8.06.2015 г. Яч. 32 п/с "Эрзи" отключился выключатель</t>
  </si>
  <si>
    <t>16.06.2015 г. яч.11 п/с "Тепличная"  аварийное отключение</t>
  </si>
  <si>
    <t>16.06.2015 г. яч.6 п/с "Тепличная"  аварийное отключение</t>
  </si>
  <si>
    <t>23.06.2015 г. ТП-83Г отключилась, поврежден кабель</t>
  </si>
  <si>
    <t>25.06.2015 г. Ремонтные работы на ТП 34Г</t>
  </si>
  <si>
    <t>Июль 2015 г.</t>
  </si>
  <si>
    <t>1.07.2015 г. ТП- 43Г, РУ кВт,  руб.11  аварийное отключение</t>
  </si>
  <si>
    <t>4.07.2015 г. п/с "Ремзавод", яч.11 аварийное отключение</t>
  </si>
  <si>
    <t>7.07.2015 г. ТП-484 обрыв провода</t>
  </si>
  <si>
    <t>17.07.2015 г. п/с "Красная Рудня", яч.11 аварийное отключение выключателя</t>
  </si>
  <si>
    <t>18.07.2015 г. п/с "Красная Рудня" яч. 11, аварийное отключение</t>
  </si>
  <si>
    <t>Август 2015 г.</t>
  </si>
  <si>
    <t>1.08.2015 г.ТП- 43Г  аварийное отключение (пожар на "Картон Мордовии"), руб. 9  сгорел целиком.</t>
  </si>
  <si>
    <t>4.08.2015 г. ТП-43, 83  отключился (греются шины)</t>
  </si>
  <si>
    <t>06.08.2015 г. Отключение яч.7 РП-1 (ремонт)</t>
  </si>
  <si>
    <t>19.08.2015 г. Яч. 31, п/с "Юго-Западная, авария на линии</t>
  </si>
  <si>
    <t>28.08.2015 г. п/с "Юго-Западная"  яч.35 (порвали кабель)</t>
  </si>
  <si>
    <t>Сентябрь 2015 г.</t>
  </si>
  <si>
    <t xml:space="preserve">2.09.2015 г. п/с "Юго-Западная" аварийное отключение ( порвали кабель) </t>
  </si>
  <si>
    <t>7.09.2015 г. ТП-380, Студенческая, 8 - нет 1 фазы, вышел из строя кабель</t>
  </si>
  <si>
    <t>22.09.2015 г. Ремонтные работы на ТП 46Г</t>
  </si>
  <si>
    <t>Октябрь 2015 г.</t>
  </si>
  <si>
    <t>3.10.2015 г. Яч. 4, п/с "Ремзавод" аварийное отключение</t>
  </si>
  <si>
    <t>3.10.2015 г. Яч. 11, п/с "Ремзавод" аварийное отключение</t>
  </si>
  <si>
    <t>15.10.2015 г. ТП-778 сгорел вводный автомат на 1000 ампер.</t>
  </si>
  <si>
    <t>Ноябрь 2015г.</t>
  </si>
  <si>
    <t>6.11.2015 г. ТП- 47Г руб. 23  выбило вставку</t>
  </si>
  <si>
    <t>9.11.2015 г. ТП 23 Г сгорел нож на рубильнике</t>
  </si>
  <si>
    <t>11.11.2015 г. ТП 3 Г сгорел вводный автомат</t>
  </si>
  <si>
    <t xml:space="preserve">20.11.2015 г. ТП 23Г аварийные работы </t>
  </si>
  <si>
    <t>25.11.2015 г. ТП 22Г правка аварийной опоры</t>
  </si>
  <si>
    <t>26.11.2015 г. Ремонт ТП 23Г секция-2 (ремонт)</t>
  </si>
  <si>
    <t>30.11.2015 г.  п/с "Тепличная"  яч. 11 отключилась аварийно</t>
  </si>
  <si>
    <t xml:space="preserve">      Декабрь 2015 г.</t>
  </si>
  <si>
    <t>08.12.2015 г. ТП 2Г обрыв</t>
  </si>
  <si>
    <t>13.12.2015 г. Озерный, ТП 407 обгорела губка рубильника</t>
  </si>
  <si>
    <t>20.12.2015 г. Яч. 11 п/с "Красная Рудня" аварийное отключение</t>
  </si>
  <si>
    <t>24.12.2015 г. ТП 7Г (407) скв. №2 на счетчике оплавились провода</t>
  </si>
  <si>
    <t>2. Информация о качестве услуг по передаче электрической энергии</t>
  </si>
  <si>
    <t>муниципального предприятия городского округа Саранск «Горсвет» за 2015 год</t>
  </si>
  <si>
    <t>Показатель</t>
  </si>
  <si>
    <t>Значение показателя, годы</t>
  </si>
  <si>
    <t>Динамика
изменения
показателя</t>
  </si>
  <si>
    <t>1.</t>
  </si>
  <si>
    <r>
      <t>Показатель средней продолжительности прекращений
передачи электрической энергии (П</t>
    </r>
    <r>
      <rPr>
        <vertAlign val="subscript"/>
        <sz val="10"/>
        <rFont val="Times New Roman"/>
        <family val="1"/>
      </rPr>
      <t>SAIDI</t>
    </r>
    <r>
      <rPr>
        <sz val="10"/>
        <rFont val="Times New Roman"/>
        <family val="1"/>
      </rPr>
      <t>)</t>
    </r>
  </si>
  <si>
    <t>1.1</t>
  </si>
  <si>
    <t>ВН (110 кВ и выше)</t>
  </si>
  <si>
    <t>1.2</t>
  </si>
  <si>
    <t>СНI (35-60 кВ)</t>
  </si>
  <si>
    <t>1.3</t>
  </si>
  <si>
    <t>СНII (1-20 кВ)</t>
  </si>
  <si>
    <t>1.4</t>
  </si>
  <si>
    <t>НН (до 1 кВ)</t>
  </si>
  <si>
    <t>2.</t>
  </si>
  <si>
    <r>
      <t>Показатель средней частоты прекращений передачи
электрической энергии (П</t>
    </r>
    <r>
      <rPr>
        <vertAlign val="subscript"/>
        <sz val="10"/>
        <rFont val="Times New Roman"/>
        <family val="1"/>
      </rPr>
      <t>SAIFI</t>
    </r>
    <r>
      <rPr>
        <sz val="10"/>
        <rFont val="Times New Roman"/>
        <family val="1"/>
      </rPr>
      <t>)</t>
    </r>
  </si>
  <si>
    <t>2.1</t>
  </si>
  <si>
    <t>2.2</t>
  </si>
  <si>
    <t>2.3</t>
  </si>
  <si>
    <t>2.4</t>
  </si>
  <si>
    <t>3.</t>
  </si>
  <si>
    <r>
      <t>Показатель средней продолжительности прекращений
передачи электрической энергии, связанных с проведением
ремонтных работ на объектах электрического хозяйства
сетевой организации, (смежной сетевой организации, иных
 владельцев объектов электросетевого хозяйства) (П</t>
    </r>
    <r>
      <rPr>
        <vertAlign val="subscript"/>
        <sz val="10"/>
        <rFont val="Times New Roman"/>
        <family val="1"/>
      </rPr>
      <t>SAIDI, план</t>
    </r>
    <r>
      <rPr>
        <sz val="10"/>
        <rFont val="Times New Roman"/>
        <family val="1"/>
      </rPr>
      <t>)</t>
    </r>
  </si>
  <si>
    <t>3.1</t>
  </si>
  <si>
    <t>3.2</t>
  </si>
  <si>
    <t>3.3</t>
  </si>
  <si>
    <t>3.4</t>
  </si>
  <si>
    <t>4.</t>
  </si>
  <si>
    <r>
      <t>Показатель средней частоты прекращений передачи
электрической энергии, связанных с проведением
ремонтных работ на объектах электрического хозяйства
сетевой организации (смежной сетевой организации, 
иных владельцев объектов электросетевого хозяйства)
 (П</t>
    </r>
    <r>
      <rPr>
        <vertAlign val="subscript"/>
        <sz val="10"/>
        <rFont val="Times New Roman"/>
        <family val="1"/>
      </rPr>
      <t>SAIFI, план</t>
    </r>
    <r>
      <rPr>
        <sz val="10"/>
        <rFont val="Times New Roman"/>
        <family val="1"/>
      </rPr>
      <t>)</t>
    </r>
  </si>
  <si>
    <t>4.1</t>
  </si>
  <si>
    <t>4.2</t>
  </si>
  <si>
    <t>4.3</t>
  </si>
  <si>
    <t>4.4</t>
  </si>
  <si>
    <t>5.</t>
  </si>
  <si>
    <t>Количество случаев нарушения качества электрической 
энергии, подтвержденных актами контролирующих 
организаций и (или) решениями суда, штуки</t>
  </si>
  <si>
    <t>5.1</t>
  </si>
  <si>
    <t>В том числе количество случаев нарушений качества
электрической энергии по вине сетевой организации,
подтвержденных актами контролирующих организааций и 
(или) решениями суда, штуки</t>
  </si>
  <si>
    <t>Директор                                                           В А Катаскин</t>
  </si>
  <si>
    <t>2.2 Рейтинг структурных единиц сетевой организации по качеству оказания услуг по передаче электрической энергии, а 
также по качеству электрической энергии в отчетном периоде</t>
  </si>
  <si>
    <t>Структура
единиц
сетевой 
организации</t>
  </si>
  <si>
    <r>
      <t xml:space="preserve">Показатель средней
продолжительности
прекращений передачи
электрической энергии,
</t>
    </r>
    <r>
      <rPr>
        <sz val="10"/>
        <rFont val="Times New Roman"/>
        <family val="1"/>
      </rPr>
      <t>П</t>
    </r>
    <r>
      <rPr>
        <vertAlign val="subscript"/>
        <sz val="10"/>
        <color indexed="8"/>
        <rFont val="Times New Roman"/>
        <family val="1"/>
      </rPr>
      <t xml:space="preserve">SAIDI
</t>
    </r>
  </si>
  <si>
    <r>
      <t>Показатель средней частоты
прекращений передачи
электрической энергии, П</t>
    </r>
    <r>
      <rPr>
        <vertAlign val="subscript"/>
        <sz val="10"/>
        <color indexed="8"/>
        <rFont val="Times New Roman"/>
        <family val="1"/>
      </rPr>
      <t>SAIFI</t>
    </r>
  </si>
  <si>
    <r>
      <t xml:space="preserve">Показатель средней
продолжительности
прекращений передачи
электрической энергии,
связанных с проведением
ремонтных работ на объектах
электросетевого хозяйства
сетевой организации
(смежной сетевой организации,
иных владельцев объектов
электросетевого хозяйства),
</t>
    </r>
    <r>
      <rPr>
        <sz val="10"/>
        <rFont val="Times New Roman"/>
        <family val="1"/>
      </rPr>
      <t>П</t>
    </r>
    <r>
      <rPr>
        <vertAlign val="subscript"/>
        <sz val="10"/>
        <color indexed="8"/>
        <rFont val="Times New Roman"/>
        <family val="1"/>
      </rPr>
      <t xml:space="preserve">SAIDI план
</t>
    </r>
  </si>
  <si>
    <r>
      <t>Показатель средней частоты
прекращений передачи
электрической энергии, 
связанных с проведением
ремонтных работ на объектах
электросетевого хозяйства
сетевой организации
(смежной сетевой организации,
иных владельцев объектов
электросетевого хозяйства),
П</t>
    </r>
    <r>
      <rPr>
        <vertAlign val="subscript"/>
        <sz val="10"/>
        <color indexed="8"/>
        <rFont val="Times New Roman"/>
        <family val="1"/>
      </rPr>
      <t>SAIFI план</t>
    </r>
  </si>
  <si>
    <t>Показатель качества оказания
услуг по передаче
электричческой энергии
(отношение общего числа
зарегистрированных случаев
нарушения качества
электрической энергии по 
вине сетевой организации к
максимальному количеству
потребителей,
обслуживаемых такой
структурной единицей
сетевой организации в 
отчетном периоде</t>
  </si>
  <si>
    <t>Планируемые
мероприятия,
направленные на
повышение
качества
оказания услуг
по передаче
электроэнергии,
с указанием
сроков</t>
  </si>
  <si>
    <t>ВН</t>
  </si>
  <si>
    <t>СН1</t>
  </si>
  <si>
    <t>СН2</t>
  </si>
  <si>
    <t>Район силового
оборудования</t>
  </si>
  <si>
    <t>Рекострукция
и капиталльный 
ремонт объектов
электроснабжения
2016 — 2019 г. г.</t>
  </si>
  <si>
    <t>Всего по
сетевой
организации</t>
  </si>
  <si>
    <t>Директор                                                                                                       В.А. Катаскин</t>
  </si>
  <si>
    <t>Исполнитель: Макина Н.А.
                     тел. 33-38-58</t>
  </si>
  <si>
    <t>3. Информация  о качестве услуг по технологическому присоединению</t>
  </si>
  <si>
    <t>Категори присоединения потребителей услуг по передаче электрической энергии в разбивке по мощности, в динамике по годам</t>
  </si>
  <si>
    <t>Всего</t>
  </si>
  <si>
    <t>до 15 кВт включительно</t>
  </si>
  <si>
    <t>свыше 15 кВт и до 150 кВт
включительно</t>
  </si>
  <si>
    <t>свыше 150 кВт и менее 670 кВт</t>
  </si>
  <si>
    <t>не менее 670 кВт</t>
  </si>
  <si>
    <t>объекты по производству
электрической энергии</t>
  </si>
  <si>
    <t>Динамика
изменения
показателя,
%</t>
  </si>
  <si>
    <t>Число заявок на технологическое присоединение, поданных заявителями, штуки</t>
  </si>
  <si>
    <r>
  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, </t>
    </r>
    <r>
      <rPr>
        <sz val="14"/>
        <rFont val="Times New Roman"/>
        <family val="1"/>
      </rPr>
      <t>штуки</t>
    </r>
  </si>
  <si>
    <r>
  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,</t>
    </r>
    <r>
      <rPr>
        <sz val="14"/>
        <rFont val="Times New Roman"/>
        <family val="1"/>
      </rPr>
      <t xml:space="preserve"> штуки, в том числе:</t>
    </r>
  </si>
  <si>
    <t>по вине сетевой организации</t>
  </si>
  <si>
    <t>по вине сторонних лиц</t>
  </si>
  <si>
    <r>
      <t>Средняя продолжительность подготовки и направления проекта договора об осуществлении технологического присоединения к электрическим сетям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, </t>
    </r>
    <r>
      <rPr>
        <sz val="14"/>
        <rFont val="Times New Roman"/>
        <family val="1"/>
      </rPr>
      <t>дней</t>
    </r>
  </si>
  <si>
    <t>Число заключенных договоров об осуществлении технологического присоединения к электрическим сетям, штуки</t>
  </si>
  <si>
    <t>6.</t>
  </si>
  <si>
    <t>Число исполненных договоров об осуществлении технологического присоединения к электрическим сетям, штуки</t>
  </si>
  <si>
    <t>7.</t>
  </si>
  <si>
    <r>
      <t>Ч</t>
    </r>
    <r>
      <rPr>
        <sz val="14"/>
        <rFont val="Times New Roman"/>
        <family val="1"/>
      </rPr>
      <t>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</t>
    </r>
    <r>
      <rPr>
        <vertAlign val="superscript"/>
        <sz val="14"/>
        <rFont val="Times New Roman"/>
        <family val="1"/>
      </rPr>
      <t>4</t>
    </r>
    <r>
      <rPr>
        <sz val="14"/>
        <rFont val="Times New Roman"/>
        <family val="1"/>
      </rPr>
      <t>, штуки, в том числе</t>
    </r>
    <r>
      <rPr>
        <sz val="9"/>
        <rFont val="Times New Roman"/>
        <family val="1"/>
      </rPr>
      <t>:</t>
    </r>
  </si>
  <si>
    <t>7.1</t>
  </si>
  <si>
    <t>7.2</t>
  </si>
  <si>
    <t>по вине заявителя</t>
  </si>
  <si>
    <t>8.</t>
  </si>
  <si>
    <r>
      <t>Средняя продолжительность исполнения договоров об осуществлении технологического присоединения к электрическим сетям</t>
    </r>
    <r>
      <rPr>
        <vertAlign val="superscript"/>
        <sz val="9"/>
        <rFont val="Times New Roman"/>
        <family val="1"/>
      </rPr>
      <t>5</t>
    </r>
    <r>
      <rPr>
        <sz val="14"/>
        <rFont val="Times New Roman"/>
        <family val="1"/>
      </rPr>
      <t>, дней</t>
    </r>
  </si>
  <si>
    <t>Директор                                                                           В.А. Катаскин</t>
  </si>
  <si>
    <t>3.5 Стоимость технологического присоединения</t>
  </si>
  <si>
    <t>Мощность энергопринимающих
устройств заявителя, кВт</t>
  </si>
  <si>
    <t>Категория надежности</t>
  </si>
  <si>
    <t>I-II</t>
  </si>
  <si>
    <t>III</t>
  </si>
  <si>
    <t>Расстояние до
 границ
 земельного
 участка
 Заявителя, м</t>
  </si>
  <si>
    <t>Необходимость 
строительства 
подстанции</t>
  </si>
  <si>
    <t>Тип
 линии</t>
  </si>
  <si>
    <t>500 - сельская
местность/
300 - городская
местность</t>
  </si>
  <si>
    <t>Да</t>
  </si>
  <si>
    <t>КЛ</t>
  </si>
  <si>
    <t>ВЛ</t>
  </si>
  <si>
    <t>Нет</t>
  </si>
  <si>
    <t xml:space="preserve">Директор                                                                                 В.А. Катаскин                         </t>
  </si>
  <si>
    <t>4. Качество обслуживания</t>
  </si>
  <si>
    <t xml:space="preserve">Категории
обращений
потребителей
</t>
  </si>
  <si>
    <t>Формы обслуживания</t>
  </si>
  <si>
    <t>Очная форма</t>
  </si>
  <si>
    <t>Заочная форма с
испльзованием телефонной
сети</t>
  </si>
  <si>
    <t>Электронная форма с
использованием сети 
Интернет</t>
  </si>
  <si>
    <t>Письменная форма с 
использованием почтовой
связи</t>
  </si>
  <si>
    <t>Прочее</t>
  </si>
  <si>
    <t>Динамика
изменения
показателя
%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</si>
  <si>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</si>
  <si>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</si>
  <si>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</si>
  <si>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</si>
  <si>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</si>
  <si>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1.5</t>
  </si>
  <si>
    <t>техническое обслуживание электросетевых объектов</t>
  </si>
  <si>
    <t>1.6</t>
  </si>
  <si>
    <t>прочее (указать)</t>
  </si>
  <si>
    <t>Жалобы</t>
  </si>
  <si>
    <t>оказание услуг по передаче электрической энергии, в том числе:</t>
  </si>
  <si>
    <t>2.1.1</t>
  </si>
  <si>
    <t>качество услуг по передаче электрической энергии</t>
  </si>
  <si>
    <t>2.1.2</t>
  </si>
  <si>
    <r>
      <t>качество электрической энергии</t>
    </r>
    <r>
      <rPr>
        <vertAlign val="superscript"/>
        <sz val="14"/>
        <rFont val="Times New Roman"/>
        <family val="1"/>
      </rPr>
      <t>3</t>
    </r>
  </si>
  <si>
    <t>2.5</t>
  </si>
  <si>
    <t>техническое обслуживание объектов электросетевого хозяйства</t>
  </si>
  <si>
    <t>2.6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</si>
  <si>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</si>
  <si>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</si>
  <si>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</si>
  <si>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</si>
  <si>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Директор                                                                                                          В.А. Катаскин</t>
  </si>
  <si>
    <t>4.2 Информация о деятельности офисов обслуживания потребителей</t>
  </si>
  <si>
    <t>Офис
обслуживания
потребителей</t>
  </si>
  <si>
    <t>Тип
офиса</t>
  </si>
  <si>
    <t>Адрес
местонахождения</t>
  </si>
  <si>
    <t>Номер
телефона,
адрес
электронной
почты</t>
  </si>
  <si>
    <t>Режим
работы</t>
  </si>
  <si>
    <t>Предоставляемые
услуги</t>
  </si>
  <si>
    <t>Количество
потребителей,
обратившихся
очно в отчетном
году</t>
  </si>
  <si>
    <t>Среднее время
на
обслуживание
потребителя,
мин.</t>
  </si>
  <si>
    <t>Среднее
время
ожидания
потребителя
в очереди,
мин.</t>
  </si>
  <si>
    <t>Количество
сторонних
организаций на
территории офиса
обслуживания
(при наличии
указать названия
организаций)</t>
  </si>
  <si>
    <t>Производственная база 
МП г. о. Саранск 
«Горсвет»</t>
  </si>
  <si>
    <t>Администра-
тивное
здание</t>
  </si>
  <si>
    <t>430006, РМ,
г. Саранск,
ул. Пролетарская,
133</t>
  </si>
  <si>
    <t>8(342)33-30-55;
gorsvet@mail.ru</t>
  </si>
  <si>
    <r>
      <t>с 8</t>
    </r>
    <r>
      <rPr>
        <sz val="10"/>
        <rFont val="Times New Roman"/>
        <family val="1"/>
      </rPr>
      <t>ºº час. до 17ºº час.</t>
    </r>
  </si>
  <si>
    <t>1. Техническое
 обслуживание
электрических
сетей
2. Передача
электроэнергии
3. Технологическое
присоединение</t>
  </si>
  <si>
    <t>Директор                                                                                                           В.А. Катаскин</t>
  </si>
  <si>
    <t>4.3 Информация о заочном обслуживании потребителей посредством телефонной связи</t>
  </si>
  <si>
    <t>Наименование</t>
  </si>
  <si>
    <t>Единица
измерения</t>
  </si>
  <si>
    <t>Перечень номеров телефонов, выделенных для обслуживания потребителей:</t>
  </si>
  <si>
    <r>
      <t xml:space="preserve">номер
</t>
    </r>
    <r>
      <rPr>
        <sz val="14"/>
        <rFont val="Times New Roman"/>
        <family val="1"/>
      </rPr>
      <t>телефона</t>
    </r>
  </si>
  <si>
    <t>Номер телефона по вопросам энергоснабжения:</t>
  </si>
  <si>
    <t>8(342)33-3-34;
8(342)47-95-98</t>
  </si>
  <si>
    <t>Номера телефонов центров обработки телефонных вызовов:</t>
  </si>
  <si>
    <t>Общее число телефонных вызовов от потребителей по выделенным номерам телефонов.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</si>
  <si>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</si>
  <si>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</si>
  <si>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</si>
  <si>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r>
      <t>Среднее время ожидания ответа потребителем при телефонном вызове на выделенные номера телефонов за текущий период</t>
    </r>
    <r>
      <rPr>
        <vertAlign val="superscript"/>
        <sz val="14"/>
        <rFont val="Times New Roman"/>
        <family val="1"/>
      </rPr>
      <t>1</t>
    </r>
  </si>
  <si>
    <t>мин</t>
  </si>
  <si>
    <r>
      <t>Среднее время обработки телефонного вызова от потребителя на выделенные номера телефонов за текущий период</t>
    </r>
    <r>
      <rPr>
        <vertAlign val="superscript"/>
        <sz val="14"/>
        <rFont val="Times New Roman"/>
        <family val="1"/>
      </rPr>
      <t>2</t>
    </r>
  </si>
  <si>
    <t>Директор                                                                                       В.А. Катаскин</t>
  </si>
  <si>
    <t xml:space="preserve">4.9 Информация по обращениям потребителей
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</si>
  <si>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</si>
  <si>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</si>
  <si>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</si>
  <si>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</si>
  <si>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</si>
  <si>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r>
      <t>Обращения потребителей, содержащие жалобу</t>
    </r>
    <r>
      <rPr>
        <vertAlign val="superscript"/>
        <sz val="10"/>
        <rFont val="Times New Roman"/>
        <family val="1"/>
      </rPr>
      <t>2</t>
    </r>
  </si>
  <si>
    <t>Обращения потребителей, содержащие заявку на оказание услуг</t>
  </si>
  <si>
    <t>Факт получения потребителем ответа</t>
  </si>
  <si>
    <r>
      <t>Мероприятия по результатам обращения</t>
    </r>
    <r>
      <rPr>
        <vertAlign val="superscript"/>
        <sz val="10"/>
        <rFont val="Times New Roman"/>
        <family val="1"/>
      </rPr>
      <t>3</t>
    </r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</si>
  <si>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</si>
  <si>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</si>
  <si>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</si>
  <si>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
связи</t>
  </si>
  <si>
    <t>Оказание услуг по передаче электроэнергии</t>
  </si>
  <si>
    <t>Осуществление технологического присоединения</t>
  </si>
  <si>
    <t>Коммерческий учет электриечкой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</si>
  <si>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</si>
  <si>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</si>
  <si>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</si>
  <si>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</si>
  <si>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</si>
  <si>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
передаче электроэнергии</t>
  </si>
  <si>
    <t>Организация коммерческого учета ээлектроэнергии</t>
  </si>
  <si>
    <t>Заявителем был получен исчерпывающий ответ  в
установленные сроки</t>
  </si>
  <si>
    <t>Заявителем был получен исчерпывающий ответ с 
нарушением сроков</t>
  </si>
  <si>
    <t>Обращение оставлено без ответа</t>
  </si>
  <si>
    <t>Выполнение мероприятия по результатам  обращения</t>
  </si>
  <si>
    <t>Поанируемые мероприятия по результатам
 обращения</t>
  </si>
  <si>
    <t>Директор                                                                                                                                     В.А. Катаскин</t>
  </si>
  <si>
    <t>Приложение № 1</t>
  </si>
  <si>
    <t xml:space="preserve">к приказу филиала ОАО "МРСК Северо-Запада" </t>
  </si>
  <si>
    <t xml:space="preserve"> "Колэнерго"  от "____"_______20___ №______</t>
  </si>
  <si>
    <t xml:space="preserve">Исходная информация для определения </t>
  </si>
  <si>
    <t>параметров (критериев) надежности  и качества оказания услуг</t>
  </si>
  <si>
    <t>№ п/п</t>
  </si>
  <si>
    <t>Наименование показателя</t>
  </si>
  <si>
    <t>Значение показателя на:</t>
  </si>
  <si>
    <t>Примечание</t>
  </si>
  <si>
    <t>2009 год (факт)</t>
  </si>
  <si>
    <t>2010 год                    (9 мес.факт)</t>
  </si>
  <si>
    <t>Отдел по организации работы с клиентами</t>
  </si>
  <si>
    <t>Общее количество обращений потребителей услуг в Филиал "Колэнерго"</t>
  </si>
  <si>
    <t>Общее количество поступивших обращений, кроме физических лиц</t>
  </si>
  <si>
    <t xml:space="preserve">Ин </t>
  </si>
  <si>
    <t>( табл.2.1)</t>
  </si>
  <si>
    <t xml:space="preserve">1.1. </t>
  </si>
  <si>
    <t>Возможность личного приема заявителей и потребителей услуг уполномоченными должностными лицами Филиала "Колэнерго"</t>
  </si>
  <si>
    <t>x</t>
  </si>
  <si>
    <t>-</t>
  </si>
  <si>
    <t xml:space="preserve">Количество структурных подразделений по работе с заявителями и потребителями услуг </t>
  </si>
  <si>
    <t>Общее количество структурных подразделений</t>
  </si>
  <si>
    <t>1.2.</t>
  </si>
  <si>
    <t>Количество утвержденных Филиалом "Колэнерго" в установленном порядке организационно-распорядительных документов по вопросам работы с заявителями и потребителями услуг:</t>
  </si>
  <si>
    <t xml:space="preserve">1.2. а) </t>
  </si>
  <si>
    <t>регламенты оказания услуг и рассмотрения обращений заявителей и потребителей услуг, шт.</t>
  </si>
  <si>
    <t xml:space="preserve">1.2. б) </t>
  </si>
  <si>
    <t>наличие положения о деятельности структурного подразделения по работе с заявителями и потребителями услуг, шт.(наличие - 1, отсутствие - 0)</t>
  </si>
  <si>
    <t xml:space="preserve">1.2. в) </t>
  </si>
  <si>
    <t>должностные инструкции сотрудников, обслуживающих заявителей и потребителей услуг, шт.</t>
  </si>
  <si>
    <t xml:space="preserve">1.2. г) </t>
  </si>
  <si>
    <t>утвержденные Филиалом "Колэнерго" в установленном порядке формы отчетности о работе с заявителями и потребителями услуг, шт.</t>
  </si>
  <si>
    <t>Наличие телефонной связи для обращений потребителей услуг к уполномоченным должностным лицам Филиала "Колэнерго":</t>
  </si>
  <si>
    <t xml:space="preserve">2.1. </t>
  </si>
  <si>
    <t>Наличие единого телефонного номера для приема обращений потребителей услуг (наличие - 1, отсутствие - 0)</t>
  </si>
  <si>
    <t xml:space="preserve">2.2. </t>
  </si>
  <si>
    <t>Наличие информационно- справочной системы для автоматизации обработки обращений потребителей услуг, поступивших по телефону (наличие - 1, отсутствие - 0)</t>
  </si>
  <si>
    <t xml:space="preserve">2.3. </t>
  </si>
  <si>
    <t>Наличие системы автоинформирования потребителей услуг по телефону, предназначенной для доведения до них типовой информации (наличие - 1, отсутствие - 0)</t>
  </si>
  <si>
    <t xml:space="preserve">3. </t>
  </si>
  <si>
    <t>Наличие в сети Интернет сайта Филиала "Колэнерго" с возможностью обмена информацией с потребителями услуг посредством электронной почты (наличие - 1, отсутствие - 0)</t>
  </si>
  <si>
    <t xml:space="preserve">4. </t>
  </si>
  <si>
    <t>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</t>
  </si>
  <si>
    <t xml:space="preserve">5.1. </t>
  </si>
  <si>
    <t xml:space="preserve">Общее количество обращений потребителей услуг о проведении консультаций по порядку обжалования действий (бездействия) Филиала "Колэнерго" в ходе исполнения своих функций </t>
  </si>
  <si>
    <t>Степень полноты, актуальности и достоверности предоставляемой потребителям услуг информации о деятельности Филиала "Колэнерго":</t>
  </si>
  <si>
    <t xml:space="preserve">6.1. </t>
  </si>
  <si>
    <t xml:space="preserve">Общее количество обращений потребителей услуг о проведении консультаций по вопросам деятельности Филиала "Колэнерго" </t>
  </si>
  <si>
    <t xml:space="preserve">6.2. </t>
  </si>
  <si>
    <t>Количество обращений потребителей услуг с указанием на отсутствие необходимой информации, которая должна быть раскрыта Филиалом "Колэнерго" в соответствии с нормативными правовыми актами</t>
  </si>
  <si>
    <r>
      <t>И</t>
    </r>
    <r>
      <rPr>
        <b/>
        <vertAlign val="subscript"/>
        <sz val="14"/>
        <rFont val="Times New Roman"/>
        <family val="1"/>
      </rPr>
      <t>с</t>
    </r>
    <r>
      <rPr>
        <b/>
        <sz val="14"/>
        <rFont val="Times New Roman"/>
        <family val="1"/>
      </rPr>
      <t xml:space="preserve"> </t>
    </r>
  </si>
  <si>
    <t>( табл.2.2)</t>
  </si>
  <si>
    <t>Количество обращений потребителей услуг с указанием на ненадлежащее качество электрической энергии</t>
  </si>
  <si>
    <t>Количество обращений потребителей услуг с указанием на несогласие введения предлагаемых Филиалом "Колэнерго" графиков вывода электросетевого оборудования в ремонт и (или) из эксплуатации</t>
  </si>
  <si>
    <t xml:space="preserve">7.1. </t>
  </si>
  <si>
    <t>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</t>
  </si>
  <si>
    <r>
      <t>Р</t>
    </r>
    <r>
      <rPr>
        <vertAlign val="subscript"/>
        <sz val="10"/>
        <rFont val="Times New Roman"/>
        <family val="1"/>
      </rPr>
      <t>с</t>
    </r>
    <r>
      <rPr>
        <sz val="10"/>
        <rFont val="Times New Roman"/>
        <family val="1"/>
      </rPr>
      <t xml:space="preserve"> </t>
    </r>
  </si>
  <si>
    <t>( табл.2.3)</t>
  </si>
  <si>
    <t xml:space="preserve">1. </t>
  </si>
  <si>
    <t>Наличие структурного подразделения Филиала "Колэнерго" по рассмотрению, обработке и принятию мер по обращениям потребителей услуг (наличие - 1, отсутствие - 0)</t>
  </si>
  <si>
    <t>Общее количество обращений потребителей услуг с указанием на ненадлежащее качество услуг по передаче электрической энергии и обслуживание</t>
  </si>
  <si>
    <t>Данные по ДТЭ филиала "Колэнерго"</t>
  </si>
  <si>
    <t>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</t>
  </si>
  <si>
    <t>Количество обращений,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</t>
  </si>
  <si>
    <t xml:space="preserve">2.4. </t>
  </si>
  <si>
    <t>Количество обращений потребителей услуг с указанием на ненадлежащее качество услуг, оказываемых Филиалом "Колэнерго", поступивших в соответствующий контролирующий орган исполнительной власти (Ростехнадзор, Роспотребнадзор)</t>
  </si>
  <si>
    <t xml:space="preserve">2.5. </t>
  </si>
  <si>
    <t>Количество отзывов и предложений по вопросам деятельности Филиала "Колэнерго", поступивших через обратную связь</t>
  </si>
  <si>
    <t>Оперативноть реагирования на обращения потребителей услуг:</t>
  </si>
  <si>
    <t xml:space="preserve">3.1. </t>
  </si>
  <si>
    <t>Средняя продолжительность времени принятия мер по результатам обращения потребителя услуг, дней</t>
  </si>
  <si>
    <t xml:space="preserve">3.2. а) </t>
  </si>
  <si>
    <r>
      <t xml:space="preserve">Взаимодействие Филиала "Колэнерго" с потребителями услуг с целью получения информации о качестве обслуживания, реализованное посредством письменных опросов, шт. </t>
    </r>
    <r>
      <rPr>
        <sz val="10"/>
        <color indexed="10"/>
        <rFont val="Times New Roman"/>
        <family val="1"/>
      </rPr>
      <t>на 1000 потребителей услуг</t>
    </r>
  </si>
  <si>
    <t xml:space="preserve">3.2. б) </t>
  </si>
  <si>
    <t>Взаимодействие Филиала "Колэнерго" с потребителями услуг с целью получения информации о качестве обслуживания, реализованное посредством электронной связи через сеть Интернет, шт. на 1000 потребителей услуг</t>
  </si>
  <si>
    <t xml:space="preserve">3.2. в) </t>
  </si>
  <si>
    <t>Взаимодействие Филиала "Колэнерго" с потребителями услуг с целью получения информации о качестве обслуживания, реализованное посредством системы автоинформирования, шт. на 1000 потребителей услуг</t>
  </si>
  <si>
    <t>Руководитель подразделения</t>
  </si>
  <si>
    <t>(подпись)</t>
  </si>
  <si>
    <t>(Ф.И.О.)</t>
  </si>
  <si>
    <t xml:space="preserve">* </t>
  </si>
  <si>
    <t>Документы филиала:</t>
  </si>
  <si>
    <t>1. Регламент взаимодействия подразделений ИА и ПО филиала ОАО «МРСК Северо-Запада» «Колэнерго» в процессе организации ТП энергопринимающих устройств (энергетических установок) к эл. сетям (2009)</t>
  </si>
  <si>
    <t>2. Порядок взаимодействия подразделений ИА и ПО в процессе организации ТП энергопринимающих устройств к эл. сетям (2010)</t>
  </si>
  <si>
    <t>Документы ОАО «МРСК Северо-Запада»:</t>
  </si>
  <si>
    <t>1. Стандарт обслуживания клиентов ОАО «МРСК Северо-Запада» (2008)</t>
  </si>
  <si>
    <t>2. Регламент о порядке регистрации и рассмотрения обращений (жалоб) потребителей (2008)</t>
  </si>
  <si>
    <t>3. Правила поведения сотрудников при очном, заочном и интерактивном обслуживании клиентов (2008)</t>
  </si>
  <si>
    <t>4. Положение о дополнительных платных услугах, оказываемых юридическим и физическим лицам в центрах обслуживания клиентов ОАО «МРСК Северо-Запада» (2008)</t>
  </si>
  <si>
    <t>5. Стандарт: Анализ и оценка удовлетворенности потребителей (2010)</t>
  </si>
  <si>
    <t xml:space="preserve"> "Колэнерго"  от "  08  "  ноября 2010  № 300</t>
  </si>
  <si>
    <t>Департамент транспорта электроэнергии</t>
  </si>
  <si>
    <t>Соблюдение сроков по процедурам взаимодействия с потребителями услуг (заявителями):</t>
  </si>
  <si>
    <t>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</si>
  <si>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2.2.</t>
  </si>
  <si>
    <t>Среднее время, необходимое для оборудования точки поставки приборами учета с момента подачи заявления потребителем услуг:</t>
  </si>
  <si>
    <t xml:space="preserve">2.2. а) </t>
  </si>
  <si>
    <t>для физических лиц, включая индивидуальных предпринимателей, и юридических лиц - субъектов малого и среднего предпринимательства, дней</t>
  </si>
  <si>
    <t xml:space="preserve">2.2. б) </t>
  </si>
  <si>
    <t>для остальных потребителей услуг, дней</t>
  </si>
  <si>
    <t xml:space="preserve">Количество случаев отказа от  заключения и случаев расторжения потребителем услуг договоров оказания услуг по передаче электрической энергии </t>
  </si>
  <si>
    <t>ООО "Мурманская судоверфь" расторжение договора в 2010 г. в связи с переходом с "котла низ" в "котел верх"</t>
  </si>
  <si>
    <t>Общее количество заключенных Филиалом "Колэнерго" договоров с потребителями услуг (заявителями), кроме физических лиц</t>
  </si>
  <si>
    <t>Показатель уровня надежности</t>
  </si>
  <si>
    <t>Форма 1.1</t>
  </si>
  <si>
    <t>Количество точек присоединения потребителей услуг к электрической сети электросетевой организации, шт.
час.</t>
  </si>
  <si>
    <t>1. Потребители - юридические лица и инд.жилые дома.                     2. С сентября 2010 искл. точки поставки в р-нах ДЭС</t>
  </si>
  <si>
    <t xml:space="preserve"> "Колэнерго"  от " 08 " ноября 2010  № 300</t>
  </si>
  <si>
    <t>показатель уровня надежности</t>
  </si>
  <si>
    <t>Без учёта технологических нарушений на объектах электросетевой организации, имеющие продолжительность меньше времени АПВ и АВР</t>
  </si>
  <si>
    <t xml:space="preserve"> Подразделение надежности и производственного контроля</t>
  </si>
  <si>
    <t>Акт расследования</t>
  </si>
  <si>
    <t>Продолжительность прекращения,
час.</t>
  </si>
  <si>
    <t>Факт 2009 года</t>
  </si>
  <si>
    <t xml:space="preserve">Факт 2010 года  (факт 9  мес) </t>
  </si>
  <si>
    <r>
      <t xml:space="preserve"> "Колэнерго"  от "</t>
    </r>
    <r>
      <rPr>
        <u val="single"/>
        <sz val="11"/>
        <rFont val="Times New Roman"/>
        <family val="1"/>
      </rPr>
      <t xml:space="preserve">   08  </t>
    </r>
    <r>
      <rPr>
        <sz val="11"/>
        <rFont val="Times New Roman"/>
        <family val="1"/>
      </rPr>
      <t>"</t>
    </r>
    <r>
      <rPr>
        <u val="single"/>
        <sz val="11"/>
        <rFont val="Times New Roman"/>
        <family val="1"/>
      </rPr>
      <t xml:space="preserve"> ноября  </t>
    </r>
    <r>
      <rPr>
        <sz val="11"/>
        <rFont val="Times New Roman"/>
        <family val="1"/>
      </rPr>
      <t>2010  № 300</t>
    </r>
  </si>
  <si>
    <t>Управление правового обеспечения</t>
  </si>
  <si>
    <t>Количество установленных вступившим в законную силу решением антимонопольного органа и (или) суда нарушений Филиалом "Колэнерго" требований антимонопольного законодательства Российской Федерации, в том числе, по фактам дискриминации потребителей услуг по доступу к услугам Филиала "Колэнерго", а также по порядку оказания этих услуг</t>
  </si>
  <si>
    <t xml:space="preserve">4.1. </t>
  </si>
  <si>
    <t>Количество установленных вступившим в законную силу решением антимонопольного органа и (или) суда нарушений Филиалом "Колэнерго" требований в части государственного регулирования цен (тарифов)</t>
  </si>
  <si>
    <t>Количество обращений потребителей услуг с указанием на ненадлежащее качество услуг, оказываемых Филиалом "Колэнерго", поступивших в соответствующий контролирующий орган исполнительной власти (УФАС по Мурманской области)</t>
  </si>
  <si>
    <t>Оперативность возмещения убытков потребителям услуг при несоблюдении Филиалом "Колэнерго" обязательств, предусмотренных нормативными правовыми актами и договорами:</t>
  </si>
  <si>
    <t>5.1.</t>
  </si>
  <si>
    <t>Средняя продолжительность времени на принятие мер по возмещению потребителю услуг убытков с момента поступления исполнительного документа в Филиал "Колэнерго", месяцев</t>
  </si>
  <si>
    <t xml:space="preserve">5.2. </t>
  </si>
  <si>
    <t>Количество потребителей услуг, получивших возмещение убытков, возникших в результате неисполнения (ненадлежащего исполнения) Филиалом "Колэнерго" своих обязательств  (по судебным решениям)</t>
  </si>
  <si>
    <t>Общее число потребителей, в пользу которых было вынесено судебное решение, или возмещение было произведено во внесудебном порядке</t>
  </si>
  <si>
    <t>(решение АСМО от 09.06.2010 о взыскании с ОАО "МРСК Северо-Запада" в пользу ОАО "Электротранспорт" убытков в сумме 13 167,35 руб. Постановлением 13 ААС от 29.09.2010 решение суда оставлено без изменения)</t>
  </si>
  <si>
    <t>2010 год                        (9 мес.факт)</t>
  </si>
  <si>
    <t>Отдел технологического присоединения</t>
  </si>
  <si>
    <t>Соблюдение требований нормативных правовых актов и договорных обязательств при оказании услуг по технологическому присоединению энергопринимающих устройств потребителей услуг (заявителей) к объектам электросетевого хозяйства Филиала "Колэнерго":</t>
  </si>
  <si>
    <t>Среднее время на подготовку и направление проекта договора на осуществление технологического присоединения заявителю, дней</t>
  </si>
  <si>
    <t xml:space="preserve">1.2. </t>
  </si>
  <si>
    <t>Среднее время на выполнение относящейся к Филиалу "Колэнерго" части технических условий по договору на осуществление технологического присоединения, дней</t>
  </si>
  <si>
    <t>Общее количество поступивших заявок на технологическое присоединение</t>
  </si>
  <si>
    <t>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</si>
  <si>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r>
      <t>П</t>
    </r>
    <r>
      <rPr>
        <b/>
        <sz val="8"/>
        <rFont val="Times New Roman"/>
        <family val="1"/>
      </rPr>
      <t>тпр</t>
    </r>
  </si>
  <si>
    <t xml:space="preserve">  - число заявок на технологическое присоединение, поданных заявителями в соответствии с требованиями нормативных правовых актов в соответствующий расчетный период регулирования, шт.</t>
  </si>
  <si>
    <t xml:space="preserve"> - число направленных по указанным заявкам проектов договоров на осуществление технологического присоединения в соответствии с установленным порядком заключения договора на осуществление технологического присоединения, шт.</t>
  </si>
  <si>
    <t xml:space="preserve"> - число проектов договоров на осуществление технологического присоединения по указанным заявкам, направленных с нарушением установленных сроков, шт.</t>
  </si>
  <si>
    <r>
      <t xml:space="preserve"> "Колэнерго"  от "</t>
    </r>
    <r>
      <rPr>
        <u val="single"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08 " </t>
    </r>
    <r>
      <rPr>
        <u val="single"/>
        <sz val="11"/>
        <rFont val="Times New Roman"/>
        <family val="1"/>
      </rPr>
      <t xml:space="preserve">ноября  </t>
    </r>
    <r>
      <rPr>
        <sz val="11"/>
        <rFont val="Times New Roman"/>
        <family val="1"/>
      </rPr>
      <t xml:space="preserve"> 2010  № 300</t>
    </r>
  </si>
  <si>
    <t>Диспетчерская служба</t>
  </si>
  <si>
    <t>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</si>
</sst>
</file>

<file path=xl/styles.xml><?xml version="1.0" encoding="utf-8"?>
<styleSheet xmlns="http://schemas.openxmlformats.org/spreadsheetml/2006/main">
  <numFmts count="19">
    <numFmt numFmtId="164" formatCode="GENERAL"/>
    <numFmt numFmtId="165" formatCode="DD/MM/YY"/>
    <numFmt numFmtId="166" formatCode="0.00"/>
    <numFmt numFmtId="167" formatCode="DD/MM/YYYY"/>
    <numFmt numFmtId="168" formatCode="#,##0;\-#,##0"/>
    <numFmt numFmtId="169" formatCode="#,##0"/>
    <numFmt numFmtId="170" formatCode="#,##0.0"/>
    <numFmt numFmtId="171" formatCode="@"/>
    <numFmt numFmtId="172" formatCode="0.00000"/>
    <numFmt numFmtId="173" formatCode="0.0"/>
    <numFmt numFmtId="174" formatCode="#,##0;[RED]\-#,##0"/>
    <numFmt numFmtId="175" formatCode="#,##0.000000"/>
    <numFmt numFmtId="176" formatCode="0.0000"/>
    <numFmt numFmtId="177" formatCode="0.000"/>
    <numFmt numFmtId="178" formatCode="0%"/>
    <numFmt numFmtId="179" formatCode="0"/>
    <numFmt numFmtId="180" formatCode="#,##0.00"/>
    <numFmt numFmtId="181" formatCode="#,###.00"/>
    <numFmt numFmtId="182" formatCode="HH:MM:SS\ AM/PM"/>
  </numFmts>
  <fonts count="33">
    <font>
      <sz val="10"/>
      <name val="Arial Cyr"/>
      <family val="2"/>
    </font>
    <font>
      <sz val="10"/>
      <name val="Arial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vertAlign val="subscript"/>
      <sz val="10"/>
      <name val="Times New Roman"/>
      <family val="1"/>
    </font>
    <font>
      <vertAlign val="subscript"/>
      <sz val="10"/>
      <color indexed="8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9"/>
      <color indexed="9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vertAlign val="superscript"/>
      <sz val="9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vertAlign val="superscript"/>
      <sz val="14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0"/>
      <color indexed="12"/>
      <name val="Times New Roman"/>
      <family val="1"/>
    </font>
    <font>
      <vertAlign val="superscript"/>
      <sz val="10"/>
      <name val="Times New Roman"/>
      <family val="1"/>
    </font>
    <font>
      <b/>
      <vertAlign val="subscript"/>
      <sz val="14"/>
      <name val="Times New Roman"/>
      <family val="1"/>
    </font>
    <font>
      <sz val="10"/>
      <color indexed="10"/>
      <name val="Times New Roman"/>
      <family val="1"/>
    </font>
    <font>
      <sz val="8"/>
      <color indexed="8"/>
      <name val="Arial Cyr"/>
      <family val="2"/>
    </font>
    <font>
      <u val="single"/>
      <sz val="11"/>
      <name val="Times New Roman"/>
      <family val="1"/>
    </font>
    <font>
      <b/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8" fontId="0" fillId="0" borderId="0" applyFill="0" applyBorder="0" applyAlignment="0" applyProtection="0"/>
    <xf numFmtId="164" fontId="7" fillId="0" borderId="0">
      <alignment/>
      <protection/>
    </xf>
  </cellStyleXfs>
  <cellXfs count="316">
    <xf numFmtId="164" fontId="0" fillId="0" borderId="0" xfId="0" applyAlignment="1">
      <alignment/>
    </xf>
    <xf numFmtId="164" fontId="2" fillId="0" borderId="0" xfId="0" applyNumberFormat="1" applyFont="1" applyBorder="1" applyAlignment="1">
      <alignment horizontal="left"/>
    </xf>
    <xf numFmtId="164" fontId="3" fillId="0" borderId="0" xfId="0" applyNumberFormat="1" applyFont="1" applyBorder="1" applyAlignment="1">
      <alignment horizontal="left"/>
    </xf>
    <xf numFmtId="164" fontId="3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 wrapText="1"/>
    </xf>
    <xf numFmtId="164" fontId="3" fillId="0" borderId="0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left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164" fontId="5" fillId="0" borderId="1" xfId="20" applyFont="1" applyFill="1" applyBorder="1" applyAlignment="1" applyProtection="1">
      <alignment horizontal="center" vertical="center" wrapText="1"/>
      <protection locked="0"/>
    </xf>
    <xf numFmtId="164" fontId="5" fillId="0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left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7" fontId="5" fillId="2" borderId="1" xfId="0" applyNumberFormat="1" applyFont="1" applyFill="1" applyBorder="1" applyAlignment="1">
      <alignment horizontal="left" vertical="center" wrapText="1"/>
    </xf>
    <xf numFmtId="165" fontId="5" fillId="2" borderId="1" xfId="0" applyNumberFormat="1" applyFont="1" applyFill="1" applyBorder="1" applyAlignment="1">
      <alignment horizontal="left" vertical="center"/>
    </xf>
    <xf numFmtId="164" fontId="5" fillId="2" borderId="1" xfId="0" applyFont="1" applyFill="1" applyBorder="1" applyAlignment="1">
      <alignment horizontal="left" wrapText="1"/>
    </xf>
    <xf numFmtId="166" fontId="5" fillId="0" borderId="1" xfId="0" applyNumberFormat="1" applyFont="1" applyFill="1" applyBorder="1" applyAlignment="1">
      <alignment horizontal="center"/>
    </xf>
    <xf numFmtId="164" fontId="5" fillId="0" borderId="1" xfId="0" applyFont="1" applyFill="1" applyBorder="1" applyAlignment="1">
      <alignment horizontal="center"/>
    </xf>
    <xf numFmtId="164" fontId="5" fillId="0" borderId="1" xfId="0" applyFont="1" applyFill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/>
    </xf>
    <xf numFmtId="164" fontId="5" fillId="2" borderId="1" xfId="20" applyFont="1" applyFill="1" applyBorder="1" applyAlignment="1" applyProtection="1">
      <alignment horizontal="center" vertical="center" wrapText="1"/>
      <protection locked="0"/>
    </xf>
    <xf numFmtId="164" fontId="5" fillId="2" borderId="1" xfId="0" applyFont="1" applyFill="1" applyBorder="1" applyAlignment="1">
      <alignment horizontal="center" vertical="center"/>
    </xf>
    <xf numFmtId="164" fontId="5" fillId="2" borderId="1" xfId="0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justify"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168" fontId="6" fillId="0" borderId="1" xfId="0" applyNumberFormat="1" applyFont="1" applyBorder="1" applyAlignment="1">
      <alignment horizontal="center" wrapText="1"/>
    </xf>
    <xf numFmtId="168" fontId="6" fillId="0" borderId="1" xfId="0" applyNumberFormat="1" applyFont="1" applyBorder="1" applyAlignment="1">
      <alignment horizontal="center" vertical="center" wrapText="1"/>
    </xf>
    <xf numFmtId="164" fontId="5" fillId="0" borderId="0" xfId="0" applyFont="1" applyAlignment="1">
      <alignment horizontal="left"/>
    </xf>
    <xf numFmtId="164" fontId="5" fillId="0" borderId="0" xfId="0" applyFont="1" applyBorder="1" applyAlignment="1">
      <alignment horizontal="center"/>
    </xf>
    <xf numFmtId="164" fontId="3" fillId="0" borderId="0" xfId="0" applyFont="1" applyAlignment="1">
      <alignment horizontal="left"/>
    </xf>
    <xf numFmtId="164" fontId="3" fillId="0" borderId="0" xfId="0" applyFont="1" applyBorder="1" applyAlignment="1">
      <alignment horizontal="left"/>
    </xf>
    <xf numFmtId="164" fontId="4" fillId="0" borderId="0" xfId="0" applyNumberFormat="1" applyFont="1" applyBorder="1" applyAlignment="1">
      <alignment horizontal="center" wrapText="1"/>
    </xf>
    <xf numFmtId="164" fontId="5" fillId="0" borderId="0" xfId="0" applyNumberFormat="1" applyFont="1" applyBorder="1" applyAlignment="1">
      <alignment horizontal="left"/>
    </xf>
    <xf numFmtId="164" fontId="3" fillId="0" borderId="0" xfId="0" applyNumberFormat="1" applyFont="1" applyBorder="1" applyAlignment="1">
      <alignment horizontal="left"/>
    </xf>
    <xf numFmtId="164" fontId="3" fillId="0" borderId="0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left" vertical="center" wrapText="1"/>
    </xf>
    <xf numFmtId="166" fontId="5" fillId="2" borderId="1" xfId="0" applyNumberFormat="1" applyFont="1" applyFill="1" applyBorder="1" applyAlignment="1">
      <alignment horizontal="center" vertical="center"/>
    </xf>
    <xf numFmtId="164" fontId="5" fillId="2" borderId="1" xfId="20" applyFont="1" applyFill="1" applyBorder="1" applyAlignment="1" applyProtection="1">
      <alignment horizontal="center" vertical="center" wrapText="1"/>
      <protection locked="0"/>
    </xf>
    <xf numFmtId="164" fontId="3" fillId="2" borderId="0" xfId="0" applyNumberFormat="1" applyFont="1" applyFill="1" applyBorder="1" applyAlignment="1">
      <alignment horizontal="left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left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164" fontId="5" fillId="0" borderId="1" xfId="20" applyFont="1" applyFill="1" applyBorder="1" applyAlignment="1" applyProtection="1">
      <alignment horizontal="center" vertical="center" wrapText="1"/>
      <protection locked="0"/>
    </xf>
    <xf numFmtId="164" fontId="5" fillId="0" borderId="1" xfId="0" applyNumberFormat="1" applyFont="1" applyFill="1" applyBorder="1" applyAlignment="1">
      <alignment horizontal="left" vertical="center" wrapText="1"/>
    </xf>
    <xf numFmtId="164" fontId="8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left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left" vertical="center"/>
    </xf>
    <xf numFmtId="164" fontId="5" fillId="0" borderId="1" xfId="0" applyFont="1" applyFill="1" applyBorder="1" applyAlignment="1">
      <alignment horizontal="center"/>
    </xf>
    <xf numFmtId="167" fontId="5" fillId="0" borderId="1" xfId="0" applyNumberFormat="1" applyFont="1" applyFill="1" applyBorder="1" applyAlignment="1">
      <alignment horizontal="left" vertical="center" wrapText="1"/>
    </xf>
    <xf numFmtId="164" fontId="5" fillId="2" borderId="0" xfId="0" applyFont="1" applyFill="1" applyAlignment="1">
      <alignment horizontal="right"/>
    </xf>
    <xf numFmtId="169" fontId="5" fillId="2" borderId="0" xfId="0" applyNumberFormat="1" applyFont="1" applyFill="1" applyAlignment="1">
      <alignment/>
    </xf>
    <xf numFmtId="164" fontId="5" fillId="2" borderId="0" xfId="0" applyFont="1" applyFill="1" applyAlignment="1">
      <alignment/>
    </xf>
    <xf numFmtId="170" fontId="5" fillId="2" borderId="0" xfId="0" applyNumberFormat="1" applyFont="1" applyFill="1" applyAlignment="1">
      <alignment horizontal="right"/>
    </xf>
    <xf numFmtId="164" fontId="8" fillId="0" borderId="1" xfId="0" applyNumberFormat="1" applyFont="1" applyFill="1" applyBorder="1" applyAlignment="1">
      <alignment horizontal="left" vertical="center" wrapText="1"/>
    </xf>
    <xf numFmtId="164" fontId="3" fillId="2" borderId="0" xfId="0" applyFont="1" applyFill="1" applyAlignment="1">
      <alignment horizontal="left"/>
    </xf>
    <xf numFmtId="166" fontId="9" fillId="0" borderId="1" xfId="0" applyNumberFormat="1" applyFont="1" applyFill="1" applyBorder="1" applyAlignment="1">
      <alignment horizontal="center" vertical="center"/>
    </xf>
    <xf numFmtId="164" fontId="5" fillId="0" borderId="1" xfId="0" applyFont="1" applyFill="1" applyBorder="1" applyAlignment="1">
      <alignment horizontal="center" vertical="center"/>
    </xf>
    <xf numFmtId="164" fontId="5" fillId="0" borderId="1" xfId="0" applyFont="1" applyFill="1" applyBorder="1" applyAlignment="1">
      <alignment horizontal="left" wrapText="1"/>
    </xf>
    <xf numFmtId="164" fontId="5" fillId="0" borderId="1" xfId="0" applyNumberFormat="1" applyFont="1" applyFill="1" applyBorder="1" applyAlignment="1">
      <alignment horizontal="justify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168" fontId="6" fillId="0" borderId="1" xfId="0" applyNumberFormat="1" applyFont="1" applyFill="1" applyBorder="1" applyAlignment="1">
      <alignment horizontal="center" wrapText="1"/>
    </xf>
    <xf numFmtId="164" fontId="5" fillId="0" borderId="0" xfId="0" applyFont="1" applyFill="1" applyAlignment="1">
      <alignment horizontal="left"/>
    </xf>
    <xf numFmtId="164" fontId="5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0" borderId="0" xfId="0" applyFont="1" applyFill="1" applyAlignment="1">
      <alignment horizontal="left"/>
    </xf>
    <xf numFmtId="164" fontId="6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 vertical="top"/>
    </xf>
    <xf numFmtId="164" fontId="10" fillId="0" borderId="1" xfId="0" applyNumberFormat="1" applyFont="1" applyBorder="1" applyAlignment="1">
      <alignment horizontal="center" vertical="top" wrapText="1"/>
    </xf>
    <xf numFmtId="164" fontId="10" fillId="0" borderId="1" xfId="0" applyNumberFormat="1" applyFont="1" applyBorder="1" applyAlignment="1">
      <alignment horizontal="center" vertical="top"/>
    </xf>
    <xf numFmtId="164" fontId="10" fillId="0" borderId="1" xfId="0" applyFont="1" applyBorder="1" applyAlignment="1">
      <alignment horizontal="center" vertical="top" wrapText="1"/>
    </xf>
    <xf numFmtId="169" fontId="11" fillId="0" borderId="1" xfId="0" applyNumberFormat="1" applyFont="1" applyBorder="1" applyAlignment="1">
      <alignment horizontal="center" vertical="center"/>
    </xf>
    <xf numFmtId="171" fontId="10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left" vertical="center" wrapText="1"/>
    </xf>
    <xf numFmtId="172" fontId="10" fillId="0" borderId="1" xfId="0" applyNumberFormat="1" applyFont="1" applyBorder="1" applyAlignment="1">
      <alignment horizontal="center" vertical="center" wrapText="1"/>
    </xf>
    <xf numFmtId="173" fontId="10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right" vertical="center"/>
    </xf>
    <xf numFmtId="164" fontId="10" fillId="0" borderId="1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left" wrapText="1"/>
    </xf>
    <xf numFmtId="174" fontId="10" fillId="0" borderId="1" xfId="0" applyNumberFormat="1" applyFont="1" applyBorder="1" applyAlignment="1">
      <alignment horizontal="center" vertical="center" wrapText="1"/>
    </xf>
    <xf numFmtId="171" fontId="3" fillId="0" borderId="0" xfId="0" applyNumberFormat="1" applyFont="1" applyBorder="1" applyAlignment="1">
      <alignment horizontal="left" vertical="center"/>
    </xf>
    <xf numFmtId="164" fontId="3" fillId="0" borderId="0" xfId="0" applyNumberFormat="1" applyFont="1" applyBorder="1" applyAlignment="1">
      <alignment horizontal="left" vertical="center"/>
    </xf>
    <xf numFmtId="175" fontId="3" fillId="0" borderId="0" xfId="0" applyNumberFormat="1" applyFont="1" applyBorder="1" applyAlignment="1">
      <alignment horizontal="center" vertical="center"/>
    </xf>
    <xf numFmtId="164" fontId="5" fillId="0" borderId="0" xfId="0" applyFont="1" applyAlignment="1">
      <alignment/>
    </xf>
    <xf numFmtId="170" fontId="5" fillId="0" borderId="0" xfId="0" applyNumberFormat="1" applyFont="1" applyAlignment="1">
      <alignment horizontal="right"/>
    </xf>
    <xf numFmtId="164" fontId="10" fillId="0" borderId="0" xfId="0" applyFont="1" applyAlignment="1">
      <alignment horizontal="left"/>
    </xf>
    <xf numFmtId="164" fontId="6" fillId="0" borderId="0" xfId="0" applyNumberFormat="1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/>
    </xf>
    <xf numFmtId="169" fontId="2" fillId="0" borderId="1" xfId="0" applyNumberFormat="1" applyFont="1" applyBorder="1" applyAlignment="1">
      <alignment horizontal="center" vertical="top" wrapText="1"/>
    </xf>
    <xf numFmtId="169" fontId="14" fillId="0" borderId="1" xfId="0" applyNumberFormat="1" applyFont="1" applyBorder="1" applyAlignment="1">
      <alignment horizontal="center" vertical="top" wrapText="1"/>
    </xf>
    <xf numFmtId="169" fontId="2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164" fontId="10" fillId="0" borderId="1" xfId="0" applyFont="1" applyBorder="1" applyAlignment="1">
      <alignment vertical="center" wrapText="1"/>
    </xf>
    <xf numFmtId="164" fontId="10" fillId="0" borderId="1" xfId="0" applyFont="1" applyBorder="1" applyAlignment="1">
      <alignment vertical="top" wrapText="1"/>
    </xf>
    <xf numFmtId="176" fontId="10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left" vertical="center" wrapText="1"/>
    </xf>
    <xf numFmtId="177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top" wrapText="1"/>
    </xf>
    <xf numFmtId="164" fontId="15" fillId="0" borderId="1" xfId="0" applyNumberFormat="1" applyFont="1" applyBorder="1" applyAlignment="1">
      <alignment horizontal="center"/>
    </xf>
    <xf numFmtId="176" fontId="15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wrapText="1"/>
    </xf>
    <xf numFmtId="164" fontId="10" fillId="0" borderId="1" xfId="0" applyNumberFormat="1" applyFont="1" applyBorder="1" applyAlignment="1">
      <alignment horizontal="center" vertical="top" wrapText="1"/>
    </xf>
    <xf numFmtId="164" fontId="10" fillId="0" borderId="1" xfId="0" applyNumberFormat="1" applyFont="1" applyBorder="1" applyAlignment="1">
      <alignment horizontal="center" wrapText="1"/>
    </xf>
    <xf numFmtId="164" fontId="16" fillId="0" borderId="1" xfId="0" applyNumberFormat="1" applyFont="1" applyBorder="1" applyAlignment="1">
      <alignment horizontal="center" wrapText="1"/>
    </xf>
    <xf numFmtId="164" fontId="17" fillId="0" borderId="1" xfId="0" applyNumberFormat="1" applyFont="1" applyBorder="1" applyAlignment="1">
      <alignment horizontal="center" wrapText="1"/>
    </xf>
    <xf numFmtId="164" fontId="18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left" wrapText="1"/>
    </xf>
    <xf numFmtId="164" fontId="2" fillId="0" borderId="0" xfId="0" applyFont="1" applyAlignment="1">
      <alignment horizontal="left"/>
    </xf>
    <xf numFmtId="164" fontId="19" fillId="0" borderId="0" xfId="0" applyFont="1" applyBorder="1" applyAlignment="1">
      <alignment horizontal="center"/>
    </xf>
    <xf numFmtId="164" fontId="4" fillId="0" borderId="0" xfId="0" applyFont="1" applyFill="1" applyBorder="1" applyAlignment="1">
      <alignment horizontal="center"/>
    </xf>
    <xf numFmtId="164" fontId="2" fillId="0" borderId="0" xfId="0" applyFont="1" applyFill="1" applyAlignment="1">
      <alignment horizontal="left" vertical="top"/>
    </xf>
    <xf numFmtId="164" fontId="2" fillId="0" borderId="0" xfId="0" applyFont="1" applyFill="1" applyBorder="1" applyAlignment="1">
      <alignment horizontal="center" vertical="top"/>
    </xf>
    <xf numFmtId="164" fontId="18" fillId="0" borderId="1" xfId="0" applyFont="1" applyBorder="1" applyAlignment="1">
      <alignment horizontal="center" vertical="top" wrapText="1"/>
    </xf>
    <xf numFmtId="164" fontId="3" fillId="0" borderId="0" xfId="0" applyFont="1" applyAlignment="1">
      <alignment horizontal="center" vertical="center" wrapText="1"/>
    </xf>
    <xf numFmtId="164" fontId="18" fillId="0" borderId="1" xfId="0" applyFont="1" applyBorder="1" applyAlignment="1">
      <alignment horizontal="center" vertical="top"/>
    </xf>
    <xf numFmtId="164" fontId="3" fillId="0" borderId="0" xfId="0" applyFont="1" applyAlignment="1">
      <alignment horizontal="left" vertical="top"/>
    </xf>
    <xf numFmtId="164" fontId="3" fillId="0" borderId="1" xfId="0" applyFont="1" applyBorder="1" applyAlignment="1">
      <alignment horizontal="center" vertical="top"/>
    </xf>
    <xf numFmtId="164" fontId="3" fillId="0" borderId="1" xfId="0" applyFont="1" applyBorder="1" applyAlignment="1">
      <alignment horizontal="center" vertical="top" wrapText="1"/>
    </xf>
    <xf numFmtId="164" fontId="3" fillId="0" borderId="1" xfId="0" applyFont="1" applyFill="1" applyBorder="1" applyAlignment="1">
      <alignment horizontal="center" vertical="top"/>
    </xf>
    <xf numFmtId="168" fontId="3" fillId="0" borderId="1" xfId="0" applyNumberFormat="1" applyFont="1" applyBorder="1" applyAlignment="1">
      <alignment horizontal="center" vertical="top"/>
    </xf>
    <xf numFmtId="171" fontId="18" fillId="0" borderId="1" xfId="0" applyNumberFormat="1" applyFont="1" applyBorder="1" applyAlignment="1">
      <alignment horizontal="center"/>
    </xf>
    <xf numFmtId="164" fontId="18" fillId="0" borderId="1" xfId="0" applyFont="1" applyBorder="1" applyAlignment="1">
      <alignment horizontal="left" wrapText="1"/>
    </xf>
    <xf numFmtId="164" fontId="18" fillId="0" borderId="1" xfId="0" applyFont="1" applyFill="1" applyBorder="1" applyAlignment="1">
      <alignment horizontal="center"/>
    </xf>
    <xf numFmtId="164" fontId="18" fillId="0" borderId="1" xfId="0" applyFont="1" applyBorder="1" applyAlignment="1">
      <alignment horizontal="center"/>
    </xf>
    <xf numFmtId="171" fontId="18" fillId="0" borderId="1" xfId="0" applyNumberFormat="1" applyFont="1" applyBorder="1" applyAlignment="1">
      <alignment horizontal="center" vertical="top"/>
    </xf>
    <xf numFmtId="164" fontId="18" fillId="0" borderId="1" xfId="0" applyFont="1" applyBorder="1" applyAlignment="1">
      <alignment horizontal="justify" vertical="top"/>
    </xf>
    <xf numFmtId="179" fontId="18" fillId="0" borderId="1" xfId="19" applyNumberFormat="1" applyFont="1" applyFill="1" applyBorder="1" applyAlignment="1" applyProtection="1">
      <alignment horizontal="center" vertical="center"/>
      <protection/>
    </xf>
    <xf numFmtId="173" fontId="18" fillId="0" borderId="1" xfId="0" applyNumberFormat="1" applyFont="1" applyFill="1" applyBorder="1" applyAlignment="1">
      <alignment horizontal="center" vertical="center"/>
    </xf>
    <xf numFmtId="179" fontId="18" fillId="0" borderId="1" xfId="0" applyNumberFormat="1" applyFont="1" applyBorder="1" applyAlignment="1">
      <alignment horizontal="center" vertical="center"/>
    </xf>
    <xf numFmtId="173" fontId="18" fillId="0" borderId="1" xfId="0" applyNumberFormat="1" applyFont="1" applyBorder="1" applyAlignment="1">
      <alignment horizontal="center" vertical="center"/>
    </xf>
    <xf numFmtId="179" fontId="18" fillId="0" borderId="1" xfId="0" applyNumberFormat="1" applyFont="1" applyFill="1" applyBorder="1" applyAlignment="1">
      <alignment horizontal="center" vertical="center"/>
    </xf>
    <xf numFmtId="179" fontId="21" fillId="0" borderId="1" xfId="0" applyNumberFormat="1" applyFont="1" applyFill="1" applyBorder="1" applyAlignment="1">
      <alignment horizontal="center" vertical="center"/>
    </xf>
    <xf numFmtId="179" fontId="21" fillId="0" borderId="1" xfId="0" applyNumberFormat="1" applyFont="1" applyBorder="1" applyAlignment="1">
      <alignment horizontal="center" vertical="center"/>
    </xf>
    <xf numFmtId="173" fontId="21" fillId="0" borderId="1" xfId="0" applyNumberFormat="1" applyFont="1" applyFill="1" applyBorder="1" applyAlignment="1">
      <alignment horizontal="center" vertical="center"/>
    </xf>
    <xf numFmtId="173" fontId="21" fillId="0" borderId="1" xfId="0" applyNumberFormat="1" applyFont="1" applyBorder="1" applyAlignment="1">
      <alignment horizontal="center" vertical="center"/>
    </xf>
    <xf numFmtId="179" fontId="22" fillId="0" borderId="1" xfId="0" applyNumberFormat="1" applyFont="1" applyBorder="1" applyAlignment="1">
      <alignment horizontal="center" vertical="center"/>
    </xf>
    <xf numFmtId="164" fontId="2" fillId="0" borderId="1" xfId="0" applyFont="1" applyBorder="1" applyAlignment="1">
      <alignment horizontal="justify" vertical="top"/>
    </xf>
    <xf numFmtId="164" fontId="24" fillId="0" borderId="0" xfId="0" applyFont="1" applyBorder="1" applyAlignment="1">
      <alignment horizontal="center"/>
    </xf>
    <xf numFmtId="164" fontId="18" fillId="0" borderId="0" xfId="0" applyFont="1" applyBorder="1" applyAlignment="1">
      <alignment horizontal="left"/>
    </xf>
    <xf numFmtId="164" fontId="3" fillId="0" borderId="0" xfId="0" applyFont="1" applyFill="1" applyAlignment="1">
      <alignment horizontal="center" vertical="top"/>
    </xf>
    <xf numFmtId="164" fontId="6" fillId="0" borderId="0" xfId="0" applyFont="1" applyFill="1" applyBorder="1" applyAlignment="1">
      <alignment horizontal="center" vertical="top"/>
    </xf>
    <xf numFmtId="164" fontId="22" fillId="0" borderId="0" xfId="0" applyFont="1" applyFill="1" applyBorder="1" applyAlignment="1">
      <alignment horizontal="center"/>
    </xf>
    <xf numFmtId="164" fontId="2" fillId="0" borderId="0" xfId="0" applyFont="1" applyFill="1" applyAlignment="1">
      <alignment horizontal="center" vertical="top"/>
    </xf>
    <xf numFmtId="164" fontId="21" fillId="0" borderId="1" xfId="0" applyFont="1" applyBorder="1" applyAlignment="1">
      <alignment horizontal="center" vertical="top" wrapText="1"/>
    </xf>
    <xf numFmtId="164" fontId="21" fillId="0" borderId="1" xfId="0" applyFont="1" applyFill="1" applyBorder="1" applyAlignment="1">
      <alignment horizontal="center" vertical="top" wrapText="1"/>
    </xf>
    <xf numFmtId="164" fontId="3" fillId="0" borderId="0" xfId="0" applyFont="1" applyFill="1" applyAlignment="1">
      <alignment horizontal="center" vertical="center" wrapText="1"/>
    </xf>
    <xf numFmtId="164" fontId="21" fillId="3" borderId="1" xfId="0" applyFont="1" applyFill="1" applyBorder="1" applyAlignment="1">
      <alignment horizontal="center" vertical="top"/>
    </xf>
    <xf numFmtId="164" fontId="3" fillId="0" borderId="0" xfId="0" applyFont="1" applyFill="1" applyAlignment="1">
      <alignment horizontal="left" vertical="top"/>
    </xf>
    <xf numFmtId="164" fontId="21" fillId="0" borderId="1" xfId="0" applyFont="1" applyFill="1" applyBorder="1" applyAlignment="1">
      <alignment horizontal="center" vertical="center" wrapText="1"/>
    </xf>
    <xf numFmtId="164" fontId="21" fillId="0" borderId="1" xfId="0" applyFont="1" applyFill="1" applyBorder="1" applyAlignment="1">
      <alignment horizontal="center" vertical="top"/>
    </xf>
    <xf numFmtId="166" fontId="21" fillId="0" borderId="1" xfId="0" applyNumberFormat="1" applyFont="1" applyFill="1" applyBorder="1" applyAlignment="1">
      <alignment horizontal="center" vertical="top"/>
    </xf>
    <xf numFmtId="166" fontId="22" fillId="0" borderId="1" xfId="0" applyNumberFormat="1" applyFont="1" applyFill="1" applyBorder="1" applyAlignment="1">
      <alignment horizontal="center" vertical="top"/>
    </xf>
    <xf numFmtId="166" fontId="21" fillId="0" borderId="1" xfId="0" applyNumberFormat="1" applyFont="1" applyFill="1" applyBorder="1" applyAlignment="1">
      <alignment horizontal="center" vertical="center"/>
    </xf>
    <xf numFmtId="180" fontId="21" fillId="0" borderId="1" xfId="0" applyNumberFormat="1" applyFont="1" applyFill="1" applyBorder="1" applyAlignment="1">
      <alignment horizontal="center" vertical="center"/>
    </xf>
    <xf numFmtId="181" fontId="21" fillId="0" borderId="1" xfId="0" applyNumberFormat="1" applyFont="1" applyFill="1" applyBorder="1" applyAlignment="1">
      <alignment horizontal="center" vertical="center"/>
    </xf>
    <xf numFmtId="164" fontId="3" fillId="0" borderId="0" xfId="0" applyFont="1" applyFill="1" applyBorder="1" applyAlignment="1">
      <alignment horizontal="left"/>
    </xf>
    <xf numFmtId="164" fontId="21" fillId="0" borderId="1" xfId="0" applyNumberFormat="1" applyFont="1" applyFill="1" applyBorder="1" applyAlignment="1">
      <alignment horizontal="center" vertical="top"/>
    </xf>
    <xf numFmtId="166" fontId="21" fillId="0" borderId="1" xfId="0" applyNumberFormat="1" applyFont="1" applyFill="1" applyBorder="1" applyAlignment="1">
      <alignment horizontal="center" vertical="center"/>
    </xf>
    <xf numFmtId="166" fontId="22" fillId="0" borderId="1" xfId="0" applyNumberFormat="1" applyFont="1" applyFill="1" applyBorder="1" applyAlignment="1">
      <alignment horizontal="center" vertical="center"/>
    </xf>
    <xf numFmtId="164" fontId="21" fillId="0" borderId="1" xfId="0" applyFont="1" applyFill="1" applyBorder="1" applyAlignment="1">
      <alignment horizontal="center" vertical="center"/>
    </xf>
    <xf numFmtId="164" fontId="22" fillId="0" borderId="1" xfId="0" applyFont="1" applyFill="1" applyBorder="1" applyAlignment="1">
      <alignment horizontal="center" vertical="center"/>
    </xf>
    <xf numFmtId="164" fontId="3" fillId="0" borderId="0" xfId="0" applyFont="1" applyFill="1" applyAlignment="1">
      <alignment horizontal="left" vertical="center"/>
    </xf>
    <xf numFmtId="164" fontId="18" fillId="0" borderId="0" xfId="0" applyFont="1" applyFill="1" applyBorder="1" applyAlignment="1">
      <alignment horizontal="left"/>
    </xf>
    <xf numFmtId="164" fontId="6" fillId="0" borderId="0" xfId="0" applyFont="1" applyFill="1" applyBorder="1" applyAlignment="1">
      <alignment horizontal="center"/>
    </xf>
    <xf numFmtId="164" fontId="25" fillId="0" borderId="0" xfId="0" applyFont="1" applyFill="1" applyBorder="1" applyAlignment="1">
      <alignment horizontal="center"/>
    </xf>
    <xf numFmtId="164" fontId="21" fillId="0" borderId="2" xfId="0" applyFont="1" applyFill="1" applyBorder="1" applyAlignment="1">
      <alignment horizontal="center" vertical="top" wrapText="1"/>
    </xf>
    <xf numFmtId="164" fontId="21" fillId="0" borderId="3" xfId="0" applyFont="1" applyFill="1" applyBorder="1" applyAlignment="1">
      <alignment horizontal="center" vertical="top" wrapText="1"/>
    </xf>
    <xf numFmtId="164" fontId="21" fillId="0" borderId="4" xfId="0" applyFont="1" applyFill="1" applyBorder="1" applyAlignment="1">
      <alignment horizontal="center" vertical="top" wrapText="1"/>
    </xf>
    <xf numFmtId="164" fontId="21" fillId="0" borderId="5" xfId="0" applyFont="1" applyFill="1" applyBorder="1" applyAlignment="1">
      <alignment horizontal="center" vertical="top" wrapText="1"/>
    </xf>
    <xf numFmtId="164" fontId="5" fillId="0" borderId="6" xfId="0" applyFont="1" applyFill="1" applyBorder="1" applyAlignment="1">
      <alignment horizontal="center" vertical="top"/>
    </xf>
    <xf numFmtId="164" fontId="21" fillId="0" borderId="7" xfId="0" applyFont="1" applyFill="1" applyBorder="1" applyAlignment="1">
      <alignment horizontal="center"/>
    </xf>
    <xf numFmtId="164" fontId="22" fillId="0" borderId="8" xfId="0" applyFont="1" applyFill="1" applyBorder="1" applyAlignment="1">
      <alignment horizontal="center"/>
    </xf>
    <xf numFmtId="171" fontId="21" fillId="0" borderId="9" xfId="0" applyNumberFormat="1" applyFont="1" applyFill="1" applyBorder="1" applyAlignment="1">
      <alignment horizontal="center" vertical="top"/>
    </xf>
    <xf numFmtId="164" fontId="21" fillId="0" borderId="0" xfId="0" applyFont="1" applyAlignment="1">
      <alignment horizontal="justify" vertical="top"/>
    </xf>
    <xf numFmtId="164" fontId="21" fillId="0" borderId="10" xfId="0" applyFont="1" applyFill="1" applyBorder="1" applyAlignment="1">
      <alignment horizontal="center" vertical="center"/>
    </xf>
    <xf numFmtId="171" fontId="21" fillId="0" borderId="11" xfId="0" applyNumberFormat="1" applyFont="1" applyFill="1" applyBorder="1" applyAlignment="1">
      <alignment horizontal="center" vertical="top"/>
    </xf>
    <xf numFmtId="164" fontId="21" fillId="0" borderId="12" xfId="0" applyFont="1" applyBorder="1" applyAlignment="1">
      <alignment horizontal="justify" vertical="top"/>
    </xf>
    <xf numFmtId="171" fontId="18" fillId="0" borderId="11" xfId="0" applyNumberFormat="1" applyFont="1" applyFill="1" applyBorder="1" applyAlignment="1">
      <alignment horizontal="center" vertical="top"/>
    </xf>
    <xf numFmtId="179" fontId="21" fillId="0" borderId="1" xfId="19" applyNumberFormat="1" applyFont="1" applyFill="1" applyBorder="1" applyAlignment="1" applyProtection="1">
      <alignment horizontal="center" vertical="center"/>
      <protection/>
    </xf>
    <xf numFmtId="164" fontId="21" fillId="0" borderId="1" xfId="19" applyNumberFormat="1" applyFont="1" applyFill="1" applyBorder="1" applyAlignment="1" applyProtection="1">
      <alignment horizontal="center" vertical="center"/>
      <protection/>
    </xf>
    <xf numFmtId="164" fontId="21" fillId="0" borderId="12" xfId="0" applyFont="1" applyBorder="1" applyAlignment="1">
      <alignment horizontal="justify" vertical="top"/>
    </xf>
    <xf numFmtId="164" fontId="18" fillId="0" borderId="12" xfId="0" applyFont="1" applyBorder="1" applyAlignment="1">
      <alignment horizontal="justify" vertical="top"/>
    </xf>
    <xf numFmtId="179" fontId="17" fillId="0" borderId="12" xfId="0" applyNumberFormat="1" applyFont="1" applyFill="1" applyBorder="1" applyAlignment="1">
      <alignment horizontal="center" wrapText="1"/>
    </xf>
    <xf numFmtId="173" fontId="17" fillId="0" borderId="12" xfId="0" applyNumberFormat="1" applyFont="1" applyFill="1" applyBorder="1" applyAlignment="1">
      <alignment horizontal="center" wrapText="1"/>
    </xf>
    <xf numFmtId="164" fontId="17" fillId="0" borderId="0" xfId="0" applyFont="1" applyFill="1" applyBorder="1" applyAlignment="1">
      <alignment horizontal="justify" wrapText="1"/>
    </xf>
    <xf numFmtId="164" fontId="3" fillId="0" borderId="0" xfId="0" applyFont="1" applyFill="1" applyBorder="1" applyAlignment="1">
      <alignment horizontal="center" vertical="top"/>
    </xf>
    <xf numFmtId="164" fontId="17" fillId="0" borderId="0" xfId="0" applyFont="1" applyFill="1" applyBorder="1" applyAlignment="1">
      <alignment horizontal="center" wrapText="1"/>
    </xf>
    <xf numFmtId="164" fontId="2" fillId="0" borderId="0" xfId="0" applyFont="1" applyFill="1" applyAlignment="1">
      <alignment horizontal="center"/>
    </xf>
    <xf numFmtId="164" fontId="2" fillId="0" borderId="0" xfId="0" applyFont="1" applyFill="1" applyAlignment="1">
      <alignment horizontal="left"/>
    </xf>
    <xf numFmtId="164" fontId="3" fillId="0" borderId="0" xfId="0" applyFont="1" applyFill="1" applyAlignment="1">
      <alignment horizontal="center"/>
    </xf>
    <xf numFmtId="164" fontId="6" fillId="0" borderId="0" xfId="0" applyFont="1" applyBorder="1" applyAlignment="1">
      <alignment horizontal="center"/>
    </xf>
    <xf numFmtId="164" fontId="10" fillId="0" borderId="0" xfId="0" applyFont="1" applyAlignment="1">
      <alignment horizontal="center" vertical="center" wrapText="1"/>
    </xf>
    <xf numFmtId="164" fontId="11" fillId="0" borderId="1" xfId="0" applyFont="1" applyBorder="1" applyAlignment="1">
      <alignment horizontal="center" vertical="top" wrapText="1"/>
    </xf>
    <xf numFmtId="164" fontId="11" fillId="0" borderId="1" xfId="0" applyNumberFormat="1" applyFont="1" applyBorder="1" applyAlignment="1">
      <alignment horizontal="center" vertical="top" wrapText="1"/>
    </xf>
    <xf numFmtId="164" fontId="10" fillId="0" borderId="1" xfId="0" applyFont="1" applyBorder="1" applyAlignment="1">
      <alignment horizontal="center" vertical="center"/>
    </xf>
    <xf numFmtId="164" fontId="10" fillId="0" borderId="1" xfId="0" applyFont="1" applyBorder="1" applyAlignment="1">
      <alignment horizontal="left" vertical="center" wrapText="1"/>
    </xf>
    <xf numFmtId="176" fontId="10" fillId="0" borderId="1" xfId="0" applyNumberFormat="1" applyFont="1" applyFill="1" applyBorder="1" applyAlignment="1">
      <alignment horizontal="left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176" fontId="26" fillId="0" borderId="1" xfId="0" applyNumberFormat="1" applyFont="1" applyFill="1" applyBorder="1" applyAlignment="1">
      <alignment horizontal="center" vertical="center" wrapText="1"/>
    </xf>
    <xf numFmtId="179" fontId="10" fillId="0" borderId="1" xfId="0" applyNumberFormat="1" applyFont="1" applyFill="1" applyBorder="1" applyAlignment="1">
      <alignment horizontal="center" vertical="center"/>
    </xf>
    <xf numFmtId="168" fontId="10" fillId="0" borderId="1" xfId="0" applyNumberFormat="1" applyFont="1" applyFill="1" applyBorder="1" applyAlignment="1">
      <alignment horizontal="center" vertical="center"/>
    </xf>
    <xf numFmtId="164" fontId="17" fillId="0" borderId="0" xfId="0" applyFont="1" applyBorder="1" applyAlignment="1">
      <alignment horizontal="center" wrapText="1"/>
    </xf>
    <xf numFmtId="164" fontId="10" fillId="0" borderId="0" xfId="0" applyFont="1" applyAlignment="1">
      <alignment/>
    </xf>
    <xf numFmtId="171" fontId="19" fillId="0" borderId="0" xfId="0" applyNumberFormat="1" applyFont="1" applyBorder="1" applyAlignment="1">
      <alignment horizontal="center"/>
    </xf>
    <xf numFmtId="164" fontId="18" fillId="0" borderId="12" xfId="0" applyFont="1" applyBorder="1" applyAlignment="1">
      <alignment horizontal="center" vertical="top"/>
    </xf>
    <xf numFmtId="164" fontId="18" fillId="0" borderId="12" xfId="0" applyFont="1" applyBorder="1" applyAlignment="1">
      <alignment horizontal="center" vertical="top" wrapText="1"/>
    </xf>
    <xf numFmtId="164" fontId="18" fillId="0" borderId="12" xfId="0" applyNumberFormat="1" applyFont="1" applyBorder="1" applyAlignment="1">
      <alignment horizontal="center" vertical="top"/>
    </xf>
    <xf numFmtId="171" fontId="18" fillId="0" borderId="12" xfId="0" applyNumberFormat="1" applyFont="1" applyBorder="1" applyAlignment="1">
      <alignment horizontal="center" vertical="top"/>
    </xf>
    <xf numFmtId="164" fontId="18" fillId="0" borderId="0" xfId="0" applyFont="1" applyAlignment="1">
      <alignment horizontal="justify" vertical="top"/>
    </xf>
    <xf numFmtId="164" fontId="18" fillId="0" borderId="12" xfId="0" applyFont="1" applyBorder="1" applyAlignment="1">
      <alignment horizontal="center" wrapText="1"/>
    </xf>
    <xf numFmtId="164" fontId="18" fillId="0" borderId="12" xfId="0" applyNumberFormat="1" applyFont="1" applyBorder="1" applyAlignment="1">
      <alignment horizontal="left"/>
    </xf>
    <xf numFmtId="164" fontId="18" fillId="0" borderId="0" xfId="0" applyFont="1" applyAlignment="1">
      <alignment horizontal="justify"/>
    </xf>
    <xf numFmtId="164" fontId="18" fillId="0" borderId="12" xfId="0" applyFont="1" applyBorder="1" applyAlignment="1">
      <alignment/>
    </xf>
    <xf numFmtId="164" fontId="18" fillId="0" borderId="12" xfId="0" applyNumberFormat="1" applyFont="1" applyBorder="1" applyAlignment="1">
      <alignment horizontal="left" wrapText="1"/>
    </xf>
    <xf numFmtId="164" fontId="18" fillId="0" borderId="12" xfId="0" applyFont="1" applyBorder="1" applyAlignment="1">
      <alignment horizontal="justify"/>
    </xf>
    <xf numFmtId="164" fontId="18" fillId="0" borderId="12" xfId="0" applyFont="1" applyBorder="1" applyAlignment="1">
      <alignment horizontal="justify"/>
    </xf>
    <xf numFmtId="164" fontId="10" fillId="0" borderId="0" xfId="0" applyFont="1" applyBorder="1" applyAlignment="1">
      <alignment horizontal="center"/>
    </xf>
    <xf numFmtId="164" fontId="10" fillId="0" borderId="0" xfId="0" applyFont="1" applyBorder="1" applyAlignment="1">
      <alignment horizontal="center" wrapText="1"/>
    </xf>
    <xf numFmtId="164" fontId="4" fillId="0" borderId="0" xfId="0" applyFont="1" applyBorder="1" applyAlignment="1">
      <alignment horizontal="center" wrapText="1"/>
    </xf>
    <xf numFmtId="164" fontId="4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 vertical="center"/>
    </xf>
    <xf numFmtId="164" fontId="10" fillId="0" borderId="0" xfId="0" applyFont="1" applyBorder="1" applyAlignment="1">
      <alignment/>
    </xf>
    <xf numFmtId="164" fontId="19" fillId="0" borderId="0" xfId="0" applyFont="1" applyBorder="1" applyAlignment="1">
      <alignment horizontal="center" wrapText="1"/>
    </xf>
    <xf numFmtId="164" fontId="10" fillId="0" borderId="12" xfId="0" applyFont="1" applyBorder="1" applyAlignment="1">
      <alignment horizontal="left" vertical="center"/>
    </xf>
    <xf numFmtId="164" fontId="10" fillId="0" borderId="12" xfId="0" applyFont="1" applyBorder="1" applyAlignment="1">
      <alignment horizontal="left" vertical="center" textRotation="90"/>
    </xf>
    <xf numFmtId="164" fontId="10" fillId="0" borderId="12" xfId="0" applyFont="1" applyBorder="1" applyAlignment="1">
      <alignment horizontal="center" vertical="top"/>
    </xf>
    <xf numFmtId="164" fontId="10" fillId="0" borderId="12" xfId="0" applyFont="1" applyBorder="1" applyAlignment="1">
      <alignment horizontal="justify" vertical="top"/>
    </xf>
    <xf numFmtId="164" fontId="0" fillId="0" borderId="12" xfId="0" applyFont="1" applyBorder="1" applyAlignment="1">
      <alignment horizontal="justify" vertical="top"/>
    </xf>
    <xf numFmtId="164" fontId="10" fillId="0" borderId="12" xfId="0" applyFont="1" applyBorder="1" applyAlignment="1">
      <alignment horizontal="left" vertical="center" textRotation="90" wrapText="1"/>
    </xf>
    <xf numFmtId="164" fontId="10" fillId="0" borderId="13" xfId="0" applyFont="1" applyBorder="1" applyAlignment="1">
      <alignment horizontal="center" vertical="top" wrapText="1"/>
    </xf>
    <xf numFmtId="164" fontId="10" fillId="0" borderId="12" xfId="0" applyFont="1" applyBorder="1" applyAlignment="1">
      <alignment horizontal="center" vertical="top" wrapText="1"/>
    </xf>
    <xf numFmtId="164" fontId="10" fillId="0" borderId="14" xfId="0" applyFont="1" applyBorder="1" applyAlignment="1">
      <alignment horizontal="center" vertical="top" wrapText="1"/>
    </xf>
    <xf numFmtId="164" fontId="10" fillId="0" borderId="12" xfId="0" applyFont="1" applyBorder="1" applyAlignment="1">
      <alignment horizontal="center"/>
    </xf>
    <xf numFmtId="164" fontId="2" fillId="0" borderId="0" xfId="0" applyFont="1" applyBorder="1" applyAlignment="1">
      <alignment/>
    </xf>
    <xf numFmtId="164" fontId="3" fillId="0" borderId="0" xfId="0" applyFont="1" applyFill="1" applyAlignment="1">
      <alignment horizontal="right"/>
    </xf>
    <xf numFmtId="164" fontId="5" fillId="0" borderId="0" xfId="0" applyFont="1" applyAlignment="1">
      <alignment horizontal="center"/>
    </xf>
    <xf numFmtId="164" fontId="10" fillId="0" borderId="1" xfId="0" applyFont="1" applyBorder="1" applyAlignment="1">
      <alignment horizontal="center" vertical="center" wrapText="1"/>
    </xf>
    <xf numFmtId="164" fontId="19" fillId="0" borderId="1" xfId="0" applyFont="1" applyBorder="1" applyAlignment="1">
      <alignment horizontal="center"/>
    </xf>
    <xf numFmtId="164" fontId="10" fillId="0" borderId="1" xfId="0" applyNumberFormat="1" applyFont="1" applyBorder="1" applyAlignment="1">
      <alignment horizontal="center" wrapText="1"/>
    </xf>
    <xf numFmtId="164" fontId="10" fillId="0" borderId="1" xfId="0" applyFont="1" applyBorder="1" applyAlignment="1">
      <alignment horizontal="left" wrapText="1"/>
    </xf>
    <xf numFmtId="164" fontId="10" fillId="0" borderId="1" xfId="0" applyNumberFormat="1" applyFont="1" applyFill="1" applyBorder="1" applyAlignment="1">
      <alignment horizontal="center" wrapText="1"/>
    </xf>
    <xf numFmtId="164" fontId="10" fillId="0" borderId="15" xfId="0" applyFont="1" applyBorder="1" applyAlignment="1">
      <alignment horizontal="left" wrapText="1"/>
    </xf>
    <xf numFmtId="164" fontId="19" fillId="0" borderId="1" xfId="0" applyFont="1" applyBorder="1" applyAlignment="1">
      <alignment horizontal="center" vertical="top" wrapText="1"/>
    </xf>
    <xf numFmtId="164" fontId="15" fillId="0" borderId="1" xfId="0" applyFont="1" applyFill="1" applyBorder="1" applyAlignment="1">
      <alignment horizontal="center"/>
    </xf>
    <xf numFmtId="164" fontId="10" fillId="0" borderId="16" xfId="0" applyFont="1" applyBorder="1" applyAlignment="1">
      <alignment horizontal="center" vertical="top" wrapText="1"/>
    </xf>
    <xf numFmtId="164" fontId="15" fillId="0" borderId="17" xfId="0" applyFont="1" applyFill="1" applyBorder="1" applyAlignment="1">
      <alignment horizontal="center"/>
    </xf>
    <xf numFmtId="164" fontId="10" fillId="0" borderId="18" xfId="0" applyFont="1" applyBorder="1" applyAlignment="1">
      <alignment horizontal="left" wrapText="1"/>
    </xf>
    <xf numFmtId="164" fontId="10" fillId="0" borderId="17" xfId="0" applyFont="1" applyFill="1" applyBorder="1" applyAlignment="1">
      <alignment horizontal="center" wrapText="1"/>
    </xf>
    <xf numFmtId="164" fontId="10" fillId="0" borderId="1" xfId="0" applyFont="1" applyFill="1" applyBorder="1" applyAlignment="1">
      <alignment horizontal="center" wrapText="1"/>
    </xf>
    <xf numFmtId="164" fontId="10" fillId="0" borderId="19" xfId="0" applyFont="1" applyBorder="1" applyAlignment="1">
      <alignment horizontal="center" vertical="top" wrapText="1"/>
    </xf>
    <xf numFmtId="164" fontId="10" fillId="0" borderId="18" xfId="0" applyFont="1" applyFill="1" applyBorder="1" applyAlignment="1">
      <alignment horizontal="left" wrapText="1"/>
    </xf>
    <xf numFmtId="164" fontId="10" fillId="0" borderId="15" xfId="0" applyFont="1" applyFill="1" applyBorder="1" applyAlignment="1">
      <alignment horizontal="center" vertical="top" wrapText="1"/>
    </xf>
    <xf numFmtId="164" fontId="10" fillId="0" borderId="20" xfId="0" applyFont="1" applyBorder="1" applyAlignment="1">
      <alignment horizontal="left" wrapText="1"/>
    </xf>
    <xf numFmtId="164" fontId="10" fillId="0" borderId="18" xfId="0" applyFont="1" applyFill="1" applyBorder="1" applyAlignment="1">
      <alignment horizontal="center" vertical="top" wrapText="1"/>
    </xf>
    <xf numFmtId="164" fontId="10" fillId="0" borderId="21" xfId="0" applyFont="1" applyBorder="1" applyAlignment="1">
      <alignment horizontal="left" wrapText="1"/>
    </xf>
    <xf numFmtId="164" fontId="10" fillId="0" borderId="7" xfId="0" applyFont="1" applyFill="1" applyBorder="1" applyAlignment="1">
      <alignment horizontal="center" vertical="top" wrapText="1"/>
    </xf>
    <xf numFmtId="164" fontId="10" fillId="0" borderId="22" xfId="0" applyFont="1" applyBorder="1" applyAlignment="1">
      <alignment horizontal="left" wrapText="1"/>
    </xf>
    <xf numFmtId="164" fontId="10" fillId="0" borderId="7" xfId="0" applyFont="1" applyBorder="1" applyAlignment="1">
      <alignment horizontal="center" vertical="top" wrapText="1"/>
    </xf>
    <xf numFmtId="164" fontId="10" fillId="0" borderId="7" xfId="0" applyFont="1" applyBorder="1" applyAlignment="1">
      <alignment horizontal="left" wrapText="1"/>
    </xf>
    <xf numFmtId="164" fontId="10" fillId="0" borderId="15" xfId="0" applyFont="1" applyBorder="1" applyAlignment="1">
      <alignment horizontal="center" vertical="top" wrapText="1"/>
    </xf>
    <xf numFmtId="164" fontId="10" fillId="0" borderId="18" xfId="0" applyFont="1" applyBorder="1" applyAlignment="1">
      <alignment horizontal="center" vertical="top" wrapText="1"/>
    </xf>
    <xf numFmtId="164" fontId="19" fillId="0" borderId="7" xfId="0" applyFont="1" applyBorder="1" applyAlignment="1">
      <alignment horizontal="center" vertical="top" wrapText="1"/>
    </xf>
    <xf numFmtId="164" fontId="10" fillId="2" borderId="1" xfId="0" applyFont="1" applyFill="1" applyBorder="1" applyAlignment="1">
      <alignment horizontal="center" vertical="center" wrapText="1"/>
    </xf>
    <xf numFmtId="164" fontId="29" fillId="2" borderId="1" xfId="0" applyFont="1" applyFill="1" applyBorder="1" applyAlignment="1">
      <alignment horizontal="center" vertical="center" wrapText="1"/>
    </xf>
    <xf numFmtId="166" fontId="10" fillId="0" borderId="17" xfId="0" applyNumberFormat="1" applyFont="1" applyFill="1" applyBorder="1" applyAlignment="1">
      <alignment horizontal="center" wrapText="1"/>
    </xf>
    <xf numFmtId="164" fontId="10" fillId="0" borderId="23" xfId="0" applyFont="1" applyBorder="1" applyAlignment="1">
      <alignment horizontal="center" vertical="top" wrapText="1"/>
    </xf>
    <xf numFmtId="164" fontId="6" fillId="0" borderId="0" xfId="0" applyFont="1" applyBorder="1" applyAlignment="1">
      <alignment/>
    </xf>
    <xf numFmtId="164" fontId="2" fillId="0" borderId="24" xfId="0" applyFont="1" applyBorder="1" applyAlignment="1">
      <alignment horizontal="center" wrapText="1"/>
    </xf>
    <xf numFmtId="164" fontId="10" fillId="0" borderId="0" xfId="0" applyFont="1" applyBorder="1" applyAlignment="1">
      <alignment horizontal="left"/>
    </xf>
    <xf numFmtId="164" fontId="10" fillId="0" borderId="0" xfId="0" applyFont="1" applyBorder="1" applyAlignment="1">
      <alignment horizontal="left" wrapText="1"/>
    </xf>
    <xf numFmtId="164" fontId="11" fillId="0" borderId="0" xfId="0" applyFont="1" applyBorder="1" applyAlignment="1">
      <alignment horizontal="center" vertical="top"/>
    </xf>
    <xf numFmtId="164" fontId="3" fillId="0" borderId="1" xfId="0" applyNumberFormat="1" applyFont="1" applyFill="1" applyBorder="1" applyAlignment="1">
      <alignment horizontal="center" wrapText="1"/>
    </xf>
    <xf numFmtId="164" fontId="19" fillId="0" borderId="1" xfId="0" applyFont="1" applyFill="1" applyBorder="1" applyAlignment="1">
      <alignment horizontal="center"/>
    </xf>
    <xf numFmtId="164" fontId="10" fillId="0" borderId="1" xfId="0" applyFont="1" applyFill="1" applyBorder="1" applyAlignment="1">
      <alignment horizontal="center" vertical="top" wrapText="1"/>
    </xf>
    <xf numFmtId="164" fontId="10" fillId="0" borderId="1" xfId="0" applyFont="1" applyFill="1" applyBorder="1" applyAlignment="1">
      <alignment horizontal="left" vertical="center" wrapText="1"/>
    </xf>
    <xf numFmtId="164" fontId="19" fillId="0" borderId="1" xfId="0" applyFont="1" applyBorder="1" applyAlignment="1">
      <alignment vertical="top"/>
    </xf>
    <xf numFmtId="164" fontId="10" fillId="0" borderId="1" xfId="0" applyFont="1" applyBorder="1" applyAlignment="1">
      <alignment horizontal="left" vertical="top" wrapText="1"/>
    </xf>
    <xf numFmtId="169" fontId="10" fillId="0" borderId="1" xfId="0" applyNumberFormat="1" applyFont="1" applyFill="1" applyBorder="1" applyAlignment="1">
      <alignment horizontal="center" vertical="top" wrapText="1"/>
    </xf>
    <xf numFmtId="164" fontId="19" fillId="0" borderId="0" xfId="0" applyFont="1" applyBorder="1" applyAlignment="1">
      <alignment/>
    </xf>
    <xf numFmtId="164" fontId="2" fillId="0" borderId="0" xfId="0" applyFont="1" applyBorder="1" applyAlignment="1">
      <alignment horizontal="center" wrapText="1"/>
    </xf>
    <xf numFmtId="164" fontId="5" fillId="0" borderId="0" xfId="0" applyFont="1" applyBorder="1" applyAlignment="1">
      <alignment horizontal="center" wrapText="1" shrinkToFit="1"/>
    </xf>
    <xf numFmtId="164" fontId="3" fillId="0" borderId="25" xfId="0" applyNumberFormat="1" applyFont="1" applyBorder="1" applyAlignment="1">
      <alignment horizontal="center" vertical="center" wrapText="1"/>
    </xf>
    <xf numFmtId="164" fontId="19" fillId="0" borderId="1" xfId="0" applyFont="1" applyFill="1" applyBorder="1" applyAlignment="1">
      <alignment/>
    </xf>
    <xf numFmtId="182" fontId="3" fillId="0" borderId="1" xfId="0" applyNumberFormat="1" applyFont="1" applyFill="1" applyBorder="1" applyAlignment="1">
      <alignment horizontal="center" vertical="center"/>
    </xf>
    <xf numFmtId="169" fontId="3" fillId="0" borderId="1" xfId="0" applyNumberFormat="1" applyFont="1" applyBorder="1" applyAlignment="1">
      <alignment horizontal="center" vertical="center"/>
    </xf>
    <xf numFmtId="164" fontId="30" fillId="0" borderId="1" xfId="0" applyFont="1" applyFill="1" applyBorder="1" applyAlignment="1">
      <alignment horizontal="center"/>
    </xf>
    <xf numFmtId="180" fontId="30" fillId="0" borderId="1" xfId="0" applyNumberFormat="1" applyFont="1" applyFill="1" applyBorder="1" applyAlignment="1">
      <alignment horizontal="center"/>
    </xf>
    <xf numFmtId="180" fontId="3" fillId="0" borderId="1" xfId="0" applyNumberFormat="1" applyFont="1" applyFill="1" applyBorder="1" applyAlignment="1">
      <alignment horizontal="center" vertical="center"/>
    </xf>
    <xf numFmtId="164" fontId="3" fillId="0" borderId="26" xfId="0" applyNumberFormat="1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wrapText="1"/>
    </xf>
    <xf numFmtId="164" fontId="10" fillId="0" borderId="1" xfId="0" applyFont="1" applyFill="1" applyBorder="1" applyAlignment="1">
      <alignment horizontal="center" vertical="center" wrapText="1"/>
    </xf>
    <xf numFmtId="164" fontId="19" fillId="0" borderId="15" xfId="0" applyFont="1" applyBorder="1" applyAlignment="1">
      <alignment horizontal="center" vertical="top" wrapText="1"/>
    </xf>
    <xf numFmtId="164" fontId="10" fillId="0" borderId="15" xfId="0" applyNumberFormat="1" applyFont="1" applyBorder="1" applyAlignment="1">
      <alignment horizontal="left" wrapText="1"/>
    </xf>
    <xf numFmtId="164" fontId="10" fillId="0" borderId="17" xfId="0" applyFont="1" applyFill="1" applyBorder="1" applyAlignment="1">
      <alignment horizontal="center" vertical="top" wrapText="1"/>
    </xf>
    <xf numFmtId="164" fontId="10" fillId="0" borderId="1" xfId="0" applyNumberFormat="1" applyFont="1" applyBorder="1" applyAlignment="1">
      <alignment horizontal="left" wrapText="1"/>
    </xf>
    <xf numFmtId="164" fontId="10" fillId="0" borderId="0" xfId="0" applyFont="1" applyBorder="1" applyAlignment="1">
      <alignment horizontal="center" vertical="top" wrapText="1"/>
    </xf>
    <xf numFmtId="164" fontId="10" fillId="0" borderId="0" xfId="0" applyFont="1" applyBorder="1" applyAlignment="1">
      <alignment horizontal="left" vertical="center" wrapText="1"/>
    </xf>
    <xf numFmtId="164" fontId="19" fillId="0" borderId="1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gorsvet@mail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3"/>
  <sheetViews>
    <sheetView view="pageBreakPreview" zoomScale="109" zoomScaleSheetLayoutView="109" workbookViewId="0" topLeftCell="B85">
      <selection activeCell="E78" sqref="E78"/>
    </sheetView>
  </sheetViews>
  <sheetFormatPr defaultColWidth="12.00390625" defaultRowHeight="12.75"/>
  <cols>
    <col min="1" max="1" width="9.125" style="0" customWidth="1"/>
    <col min="2" max="2" width="53.25390625" style="0" customWidth="1"/>
    <col min="3" max="3" width="17.625" style="0" customWidth="1"/>
    <col min="4" max="4" width="19.25390625" style="0" customWidth="1"/>
    <col min="5" max="5" width="18.125" style="0" customWidth="1"/>
    <col min="6" max="6" width="19.625" style="0" customWidth="1"/>
    <col min="7" max="7" width="15.75390625" style="0" customWidth="1"/>
    <col min="8" max="13" width="0" style="0" hidden="1" customWidth="1"/>
    <col min="14" max="16384" width="11.625" style="0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7" ht="12.75" hidden="1">
      <c r="A2" s="1"/>
      <c r="B2" s="1"/>
      <c r="C2" s="1"/>
      <c r="D2" s="1"/>
      <c r="E2" s="1"/>
      <c r="F2" s="1"/>
      <c r="G2" s="1"/>
    </row>
    <row r="3" spans="1:7" ht="12.75" hidden="1">
      <c r="A3" s="1"/>
      <c r="B3" s="1"/>
      <c r="C3" s="1"/>
      <c r="D3" s="1"/>
      <c r="E3" s="1"/>
      <c r="F3" s="1"/>
      <c r="G3" s="1"/>
    </row>
    <row r="4" spans="1:7" ht="12.75" hidden="1">
      <c r="A4" s="1"/>
      <c r="B4" s="1"/>
      <c r="C4" s="1"/>
      <c r="D4" s="1"/>
      <c r="E4" s="1"/>
      <c r="F4" s="1"/>
      <c r="G4" s="1"/>
    </row>
    <row r="5" spans="1:7" ht="12.75" hidden="1">
      <c r="A5" s="1"/>
      <c r="B5" s="1"/>
      <c r="C5" s="1"/>
      <c r="D5" s="1"/>
      <c r="E5" s="1"/>
      <c r="F5" s="1"/>
      <c r="G5" s="1"/>
    </row>
    <row r="6" spans="1:7" ht="12.75" hidden="1">
      <c r="A6" s="1"/>
      <c r="B6" s="1"/>
      <c r="C6" s="1" t="s">
        <v>0</v>
      </c>
      <c r="D6" s="1"/>
      <c r="E6" s="1"/>
      <c r="F6" s="1"/>
      <c r="G6" s="1"/>
    </row>
    <row r="7" spans="1:7" ht="12.75" hidden="1">
      <c r="A7" s="2"/>
      <c r="B7" s="2"/>
      <c r="C7" s="2"/>
      <c r="D7" s="2"/>
      <c r="E7" s="2"/>
      <c r="F7" s="2"/>
      <c r="G7" s="2"/>
    </row>
    <row r="8" spans="1:7" ht="12.75" hidden="1">
      <c r="A8" s="3"/>
      <c r="B8" s="3"/>
      <c r="C8" s="3"/>
      <c r="D8" s="3"/>
      <c r="E8" s="3"/>
      <c r="F8" s="3"/>
      <c r="G8" s="3"/>
    </row>
    <row r="9" spans="1:7" ht="12.75" hidden="1">
      <c r="A9" s="3"/>
      <c r="B9" s="3"/>
      <c r="C9" s="3"/>
      <c r="D9" s="3"/>
      <c r="E9" s="3"/>
      <c r="F9" s="3"/>
      <c r="G9" s="3"/>
    </row>
    <row r="10" spans="1:7" ht="12.75" hidden="1">
      <c r="A10" s="2"/>
      <c r="B10" s="2"/>
      <c r="C10" s="2"/>
      <c r="D10" s="2"/>
      <c r="E10" s="2"/>
      <c r="F10" s="2"/>
      <c r="G10" s="2"/>
    </row>
    <row r="11" spans="1:7" ht="39.75" customHeight="1">
      <c r="A11" s="4" t="s">
        <v>1</v>
      </c>
      <c r="B11" s="4"/>
      <c r="C11" s="4"/>
      <c r="D11" s="4"/>
      <c r="E11" s="4"/>
      <c r="F11" s="4"/>
      <c r="G11" s="4"/>
    </row>
    <row r="12" spans="1:7" ht="13.5">
      <c r="A12" s="2"/>
      <c r="B12" s="2"/>
      <c r="C12" s="2"/>
      <c r="D12" s="2"/>
      <c r="E12" s="5"/>
      <c r="F12" s="5"/>
      <c r="G12" s="5"/>
    </row>
    <row r="13" spans="1:7" ht="43.5" customHeight="1">
      <c r="A13" s="6" t="s">
        <v>2</v>
      </c>
      <c r="B13" s="6" t="s">
        <v>3</v>
      </c>
      <c r="C13" s="6" t="s">
        <v>4</v>
      </c>
      <c r="D13" s="6" t="s">
        <v>5</v>
      </c>
      <c r="E13" s="6"/>
      <c r="F13" s="6"/>
      <c r="G13" s="6" t="s">
        <v>6</v>
      </c>
    </row>
    <row r="14" spans="1:7" ht="29.25">
      <c r="A14" s="6"/>
      <c r="B14" s="6"/>
      <c r="C14" s="6"/>
      <c r="D14" s="6" t="s">
        <v>7</v>
      </c>
      <c r="E14" s="6" t="s">
        <v>8</v>
      </c>
      <c r="F14" s="6" t="s">
        <v>9</v>
      </c>
      <c r="G14" s="6"/>
    </row>
    <row r="15" spans="1:7" ht="15">
      <c r="A15" s="7">
        <v>1</v>
      </c>
      <c r="B15" s="7">
        <v>2</v>
      </c>
      <c r="C15" s="7">
        <v>3</v>
      </c>
      <c r="D15" s="7">
        <v>4</v>
      </c>
      <c r="E15" s="7">
        <v>5</v>
      </c>
      <c r="F15" s="7">
        <v>6</v>
      </c>
      <c r="G15" s="7">
        <v>7</v>
      </c>
    </row>
    <row r="16" spans="1:7" ht="15">
      <c r="A16" s="7"/>
      <c r="B16" s="8" t="s">
        <v>10</v>
      </c>
      <c r="C16" s="7"/>
      <c r="D16" s="7"/>
      <c r="E16" s="7"/>
      <c r="F16" s="7"/>
      <c r="G16" s="7"/>
    </row>
    <row r="17" spans="1:7" ht="37.5" customHeight="1">
      <c r="A17" s="9">
        <v>1</v>
      </c>
      <c r="B17" s="10" t="s">
        <v>11</v>
      </c>
      <c r="C17" s="11">
        <v>0.36</v>
      </c>
      <c r="D17" s="12">
        <v>208</v>
      </c>
      <c r="E17" s="13">
        <v>208</v>
      </c>
      <c r="F17" s="13"/>
      <c r="G17" s="13" t="s">
        <v>12</v>
      </c>
    </row>
    <row r="18" spans="1:7" ht="37.5" customHeight="1">
      <c r="A18" s="9">
        <v>2</v>
      </c>
      <c r="B18" s="14" t="s">
        <v>13</v>
      </c>
      <c r="C18" s="11">
        <v>0.63</v>
      </c>
      <c r="D18" s="12">
        <v>208</v>
      </c>
      <c r="E18" s="13">
        <v>208</v>
      </c>
      <c r="F18" s="13"/>
      <c r="G18" s="13" t="s">
        <v>12</v>
      </c>
    </row>
    <row r="19" spans="1:7" ht="42" customHeight="1">
      <c r="A19" s="9">
        <v>3</v>
      </c>
      <c r="B19" s="14" t="s">
        <v>14</v>
      </c>
      <c r="C19" s="11">
        <v>2.5</v>
      </c>
      <c r="D19" s="12">
        <v>0</v>
      </c>
      <c r="E19" s="13"/>
      <c r="F19" s="13"/>
      <c r="G19" s="13"/>
    </row>
    <row r="20" spans="1:7" ht="43.5" customHeight="1">
      <c r="A20" s="9">
        <v>4</v>
      </c>
      <c r="B20" s="14" t="s">
        <v>15</v>
      </c>
      <c r="C20" s="15">
        <v>4.21</v>
      </c>
      <c r="D20" s="12">
        <v>5</v>
      </c>
      <c r="E20" s="13"/>
      <c r="F20" s="13">
        <v>5</v>
      </c>
      <c r="G20" s="13" t="s">
        <v>12</v>
      </c>
    </row>
    <row r="21" spans="1:7" ht="30" customHeight="1">
      <c r="A21" s="9">
        <v>5</v>
      </c>
      <c r="B21" s="14" t="s">
        <v>16</v>
      </c>
      <c r="C21" s="15">
        <v>7.1</v>
      </c>
      <c r="D21" s="12">
        <v>24</v>
      </c>
      <c r="E21" s="13"/>
      <c r="F21" s="13">
        <v>24</v>
      </c>
      <c r="G21" s="13" t="s">
        <v>17</v>
      </c>
    </row>
    <row r="22" spans="1:7" ht="17.25" customHeight="1">
      <c r="A22" s="9"/>
      <c r="B22" s="16" t="s">
        <v>18</v>
      </c>
      <c r="C22" s="11"/>
      <c r="D22" s="11"/>
      <c r="E22" s="13"/>
      <c r="F22" s="13"/>
      <c r="G22" s="13"/>
    </row>
    <row r="23" spans="1:7" ht="29.25" customHeight="1">
      <c r="A23" s="9">
        <v>6</v>
      </c>
      <c r="B23" s="14" t="s">
        <v>19</v>
      </c>
      <c r="C23" s="11">
        <v>1.1400000000000001</v>
      </c>
      <c r="D23" s="12">
        <v>33</v>
      </c>
      <c r="E23" s="13"/>
      <c r="F23" s="13">
        <v>33</v>
      </c>
      <c r="G23" s="13" t="s">
        <v>17</v>
      </c>
    </row>
    <row r="24" spans="1:7" ht="20.25" customHeight="1">
      <c r="A24" s="9">
        <v>7</v>
      </c>
      <c r="B24" s="14" t="s">
        <v>20</v>
      </c>
      <c r="C24" s="11">
        <v>1.35</v>
      </c>
      <c r="D24" s="12">
        <v>0</v>
      </c>
      <c r="E24" s="13"/>
      <c r="F24" s="13"/>
      <c r="G24" s="13"/>
    </row>
    <row r="25" spans="1:7" ht="21" customHeight="1">
      <c r="A25" s="9"/>
      <c r="B25" s="16" t="s">
        <v>21</v>
      </c>
      <c r="C25" s="11"/>
      <c r="D25" s="11"/>
      <c r="E25" s="13"/>
      <c r="F25" s="13"/>
      <c r="G25" s="13"/>
    </row>
    <row r="26" spans="1:7" ht="24.75" customHeight="1">
      <c r="A26" s="9">
        <v>8</v>
      </c>
      <c r="B26" s="14" t="s">
        <v>22</v>
      </c>
      <c r="C26" s="11">
        <v>4.33</v>
      </c>
      <c r="D26" s="12">
        <v>72</v>
      </c>
      <c r="E26" s="13">
        <v>72</v>
      </c>
      <c r="F26" s="13"/>
      <c r="G26" s="13" t="s">
        <v>12</v>
      </c>
    </row>
    <row r="27" spans="1:7" ht="28.5" customHeight="1">
      <c r="A27" s="9">
        <v>9</v>
      </c>
      <c r="B27" s="14" t="s">
        <v>23</v>
      </c>
      <c r="C27" s="11">
        <v>2.39</v>
      </c>
      <c r="D27" s="12">
        <v>4</v>
      </c>
      <c r="E27" s="13">
        <v>4</v>
      </c>
      <c r="F27" s="13"/>
      <c r="G27" s="13" t="s">
        <v>12</v>
      </c>
    </row>
    <row r="28" spans="1:7" ht="40.5" customHeight="1">
      <c r="A28" s="9">
        <v>10</v>
      </c>
      <c r="B28" s="14" t="s">
        <v>24</v>
      </c>
      <c r="C28" s="11">
        <v>1.1</v>
      </c>
      <c r="D28" s="12">
        <v>1</v>
      </c>
      <c r="E28" s="13"/>
      <c r="F28" s="13">
        <v>1</v>
      </c>
      <c r="G28" s="13" t="s">
        <v>12</v>
      </c>
    </row>
    <row r="29" spans="1:7" ht="30.75" customHeight="1">
      <c r="A29" s="9">
        <v>11</v>
      </c>
      <c r="B29" s="14" t="s">
        <v>25</v>
      </c>
      <c r="C29" s="11">
        <v>2.09</v>
      </c>
      <c r="D29" s="12">
        <v>10</v>
      </c>
      <c r="E29" s="13"/>
      <c r="F29" s="13">
        <v>10</v>
      </c>
      <c r="G29" s="13" t="s">
        <v>17</v>
      </c>
    </row>
    <row r="30" spans="1:7" ht="39.75" customHeight="1">
      <c r="A30" s="9">
        <v>12</v>
      </c>
      <c r="B30" s="14" t="s">
        <v>26</v>
      </c>
      <c r="C30" s="11">
        <v>0.533</v>
      </c>
      <c r="D30" s="12">
        <v>2</v>
      </c>
      <c r="E30" s="13"/>
      <c r="F30" s="13">
        <v>2</v>
      </c>
      <c r="G30" s="13" t="s">
        <v>12</v>
      </c>
    </row>
    <row r="31" spans="1:7" ht="41.25" customHeight="1">
      <c r="A31" s="9">
        <v>13</v>
      </c>
      <c r="B31" s="14" t="s">
        <v>27</v>
      </c>
      <c r="C31" s="11">
        <v>0.55</v>
      </c>
      <c r="D31" s="12">
        <v>13</v>
      </c>
      <c r="E31" s="13">
        <v>13</v>
      </c>
      <c r="F31" s="13"/>
      <c r="G31" s="13" t="s">
        <v>12</v>
      </c>
    </row>
    <row r="32" spans="1:7" ht="26.25" customHeight="1">
      <c r="A32" s="9">
        <v>14</v>
      </c>
      <c r="B32" s="17" t="s">
        <v>28</v>
      </c>
      <c r="C32" s="11">
        <v>4.05</v>
      </c>
      <c r="D32" s="12">
        <v>10</v>
      </c>
      <c r="E32" s="13">
        <v>10</v>
      </c>
      <c r="F32" s="13"/>
      <c r="G32" s="13" t="s">
        <v>12</v>
      </c>
    </row>
    <row r="33" spans="1:7" ht="31.5" customHeight="1">
      <c r="A33" s="9">
        <v>15</v>
      </c>
      <c r="B33" s="14" t="s">
        <v>29</v>
      </c>
      <c r="C33" s="15">
        <v>1.53</v>
      </c>
      <c r="D33" s="12">
        <v>14</v>
      </c>
      <c r="E33" s="13">
        <v>14</v>
      </c>
      <c r="F33" s="13"/>
      <c r="G33" s="13" t="s">
        <v>12</v>
      </c>
    </row>
    <row r="34" spans="1:7" ht="42" customHeight="1">
      <c r="A34" s="9">
        <v>16</v>
      </c>
      <c r="B34" s="14" t="s">
        <v>30</v>
      </c>
      <c r="C34" s="15">
        <v>5.1</v>
      </c>
      <c r="D34" s="12">
        <v>1</v>
      </c>
      <c r="E34" s="13"/>
      <c r="F34" s="13">
        <v>1</v>
      </c>
      <c r="G34" s="13" t="s">
        <v>17</v>
      </c>
    </row>
    <row r="35" spans="1:7" ht="30" customHeight="1">
      <c r="A35" s="9">
        <v>17</v>
      </c>
      <c r="B35" s="14" t="s">
        <v>31</v>
      </c>
      <c r="C35" s="11">
        <v>2.03</v>
      </c>
      <c r="D35" s="12">
        <v>24</v>
      </c>
      <c r="E35" s="13">
        <v>24</v>
      </c>
      <c r="F35" s="13"/>
      <c r="G35" s="13" t="s">
        <v>12</v>
      </c>
    </row>
    <row r="36" spans="1:7" ht="15">
      <c r="A36" s="9"/>
      <c r="B36" s="16" t="s">
        <v>32</v>
      </c>
      <c r="C36" s="11"/>
      <c r="D36" s="11"/>
      <c r="E36" s="13"/>
      <c r="F36" s="13"/>
      <c r="G36" s="13"/>
    </row>
    <row r="37" spans="1:7" ht="15">
      <c r="A37" s="9">
        <v>18</v>
      </c>
      <c r="B37" s="18" t="s">
        <v>33</v>
      </c>
      <c r="C37" s="11">
        <v>0.316</v>
      </c>
      <c r="D37" s="12">
        <v>129</v>
      </c>
      <c r="E37" s="13">
        <v>129</v>
      </c>
      <c r="F37" s="13"/>
      <c r="G37" s="13" t="s">
        <v>12</v>
      </c>
    </row>
    <row r="38" spans="1:7" ht="34.5" customHeight="1">
      <c r="A38" s="9">
        <v>19</v>
      </c>
      <c r="B38" s="14" t="s">
        <v>34</v>
      </c>
      <c r="C38" s="11">
        <v>0.833</v>
      </c>
      <c r="D38" s="12">
        <v>0</v>
      </c>
      <c r="E38" s="13"/>
      <c r="F38" s="13"/>
      <c r="G38" s="13"/>
    </row>
    <row r="39" spans="1:7" ht="47.25" customHeight="1">
      <c r="A39" s="9">
        <v>20</v>
      </c>
      <c r="B39" s="14" t="s">
        <v>35</v>
      </c>
      <c r="C39" s="11">
        <v>2.08</v>
      </c>
      <c r="D39" s="12">
        <v>0</v>
      </c>
      <c r="E39" s="13"/>
      <c r="F39" s="13"/>
      <c r="G39" s="13"/>
    </row>
    <row r="40" spans="1:7" ht="39.75" customHeight="1">
      <c r="A40" s="9">
        <v>21</v>
      </c>
      <c r="B40" s="14" t="s">
        <v>36</v>
      </c>
      <c r="C40" s="11">
        <v>1.5</v>
      </c>
      <c r="D40" s="12">
        <v>17</v>
      </c>
      <c r="E40" s="13"/>
      <c r="F40" s="13">
        <v>17</v>
      </c>
      <c r="G40" s="13" t="s">
        <v>12</v>
      </c>
    </row>
    <row r="41" spans="1:7" ht="38.25" customHeight="1">
      <c r="A41" s="9">
        <v>22</v>
      </c>
      <c r="B41" s="14" t="s">
        <v>37</v>
      </c>
      <c r="C41" s="11">
        <v>7</v>
      </c>
      <c r="D41" s="12">
        <v>2</v>
      </c>
      <c r="E41" s="13"/>
      <c r="F41" s="13">
        <v>2</v>
      </c>
      <c r="G41" s="13" t="s">
        <v>17</v>
      </c>
    </row>
    <row r="42" spans="1:7" ht="37.5" customHeight="1">
      <c r="A42" s="9">
        <v>23</v>
      </c>
      <c r="B42" s="14" t="s">
        <v>38</v>
      </c>
      <c r="C42" s="11">
        <v>0.48</v>
      </c>
      <c r="D42" s="12">
        <v>19</v>
      </c>
      <c r="E42" s="13"/>
      <c r="F42" s="13">
        <v>19</v>
      </c>
      <c r="G42" s="13" t="s">
        <v>17</v>
      </c>
    </row>
    <row r="43" spans="1:7" ht="31.5" customHeight="1">
      <c r="A43" s="9">
        <v>24</v>
      </c>
      <c r="B43" s="14" t="s">
        <v>39</v>
      </c>
      <c r="C43" s="11">
        <v>7.4</v>
      </c>
      <c r="D43" s="12">
        <v>1</v>
      </c>
      <c r="E43" s="13"/>
      <c r="F43" s="13">
        <v>1</v>
      </c>
      <c r="G43" s="13" t="s">
        <v>12</v>
      </c>
    </row>
    <row r="44" spans="1:7" ht="36.75" customHeight="1">
      <c r="A44" s="9">
        <v>25</v>
      </c>
      <c r="B44" s="14" t="s">
        <v>40</v>
      </c>
      <c r="C44" s="11">
        <v>0.63</v>
      </c>
      <c r="D44" s="12">
        <v>0</v>
      </c>
      <c r="E44" s="13"/>
      <c r="F44" s="13"/>
      <c r="G44" s="13"/>
    </row>
    <row r="45" spans="1:7" ht="51" customHeight="1">
      <c r="A45" s="9">
        <v>26</v>
      </c>
      <c r="B45" s="19" t="s">
        <v>41</v>
      </c>
      <c r="C45" s="20">
        <v>4.2</v>
      </c>
      <c r="D45" s="12">
        <v>1</v>
      </c>
      <c r="E45" s="13"/>
      <c r="F45" s="13">
        <v>1</v>
      </c>
      <c r="G45" s="13" t="s">
        <v>12</v>
      </c>
    </row>
    <row r="46" spans="1:7" ht="23.25" customHeight="1">
      <c r="A46" s="9"/>
      <c r="B46" s="16" t="s">
        <v>42</v>
      </c>
      <c r="C46" s="11"/>
      <c r="D46" s="11"/>
      <c r="E46" s="21"/>
      <c r="F46" s="21"/>
      <c r="G46" s="21"/>
    </row>
    <row r="47" spans="1:7" ht="36.75" customHeight="1">
      <c r="A47" s="9">
        <v>27</v>
      </c>
      <c r="B47" s="14" t="s">
        <v>43</v>
      </c>
      <c r="C47" s="11">
        <v>0.6000000000000001</v>
      </c>
      <c r="D47" s="12">
        <v>72</v>
      </c>
      <c r="E47" s="13">
        <v>72</v>
      </c>
      <c r="F47" s="13"/>
      <c r="G47" s="13" t="s">
        <v>12</v>
      </c>
    </row>
    <row r="48" spans="1:7" ht="39.75" customHeight="1">
      <c r="A48" s="9">
        <v>28</v>
      </c>
      <c r="B48" s="14" t="s">
        <v>44</v>
      </c>
      <c r="C48" s="11">
        <v>7.5</v>
      </c>
      <c r="D48" s="12">
        <v>0</v>
      </c>
      <c r="E48" s="13"/>
      <c r="F48" s="13"/>
      <c r="G48" s="13"/>
    </row>
    <row r="49" spans="1:7" ht="39.75" customHeight="1">
      <c r="A49" s="9">
        <v>29</v>
      </c>
      <c r="B49" s="14" t="s">
        <v>45</v>
      </c>
      <c r="C49" s="11">
        <v>0.38</v>
      </c>
      <c r="D49" s="12">
        <v>44</v>
      </c>
      <c r="E49" s="13">
        <v>44</v>
      </c>
      <c r="F49" s="13"/>
      <c r="G49" s="13" t="s">
        <v>12</v>
      </c>
    </row>
    <row r="50" spans="1:7" ht="39.75" customHeight="1">
      <c r="A50" s="9">
        <v>30</v>
      </c>
      <c r="B50" s="17" t="s">
        <v>46</v>
      </c>
      <c r="C50" s="11">
        <v>0.7</v>
      </c>
      <c r="D50" s="12">
        <v>152</v>
      </c>
      <c r="E50" s="13">
        <v>152</v>
      </c>
      <c r="F50" s="13"/>
      <c r="G50" s="13" t="s">
        <v>12</v>
      </c>
    </row>
    <row r="51" spans="1:7" ht="15">
      <c r="A51" s="9"/>
      <c r="B51" s="16" t="s">
        <v>47</v>
      </c>
      <c r="C51" s="11"/>
      <c r="D51" s="11"/>
      <c r="E51" s="21"/>
      <c r="F51" s="21"/>
      <c r="G51" s="21"/>
    </row>
    <row r="52" spans="1:7" ht="38.25" customHeight="1">
      <c r="A52" s="9">
        <v>31</v>
      </c>
      <c r="B52" s="14" t="s">
        <v>48</v>
      </c>
      <c r="C52" s="11">
        <v>1.05</v>
      </c>
      <c r="D52" s="12">
        <v>129</v>
      </c>
      <c r="E52" s="22">
        <v>129</v>
      </c>
      <c r="F52" s="22"/>
      <c r="G52" s="22" t="s">
        <v>12</v>
      </c>
    </row>
    <row r="53" spans="1:7" ht="40.5" customHeight="1">
      <c r="A53" s="9">
        <v>32</v>
      </c>
      <c r="B53" s="14" t="s">
        <v>49</v>
      </c>
      <c r="C53" s="11">
        <v>0.30000000000000004</v>
      </c>
      <c r="D53" s="12">
        <v>62</v>
      </c>
      <c r="E53" s="22">
        <v>62</v>
      </c>
      <c r="F53" s="22"/>
      <c r="G53" s="22" t="s">
        <v>12</v>
      </c>
    </row>
    <row r="54" spans="1:7" ht="37.5" customHeight="1">
      <c r="A54" s="9">
        <v>33</v>
      </c>
      <c r="B54" s="14" t="s">
        <v>50</v>
      </c>
      <c r="C54" s="11">
        <v>1.13</v>
      </c>
      <c r="D54" s="12">
        <v>1</v>
      </c>
      <c r="E54" s="22"/>
      <c r="F54" s="22">
        <v>1</v>
      </c>
      <c r="G54" s="22" t="s">
        <v>17</v>
      </c>
    </row>
    <row r="55" spans="1:7" ht="36" customHeight="1">
      <c r="A55" s="9">
        <v>34</v>
      </c>
      <c r="B55" s="14" t="s">
        <v>51</v>
      </c>
      <c r="C55" s="11">
        <v>12.43</v>
      </c>
      <c r="D55" s="12">
        <v>152</v>
      </c>
      <c r="E55" s="22">
        <v>152</v>
      </c>
      <c r="F55" s="22"/>
      <c r="G55" s="22" t="s">
        <v>12</v>
      </c>
    </row>
    <row r="56" spans="1:7" ht="38.25" customHeight="1">
      <c r="A56" s="9">
        <v>35</v>
      </c>
      <c r="B56" s="14" t="s">
        <v>52</v>
      </c>
      <c r="C56" s="23">
        <v>0.433</v>
      </c>
      <c r="D56" s="24">
        <v>71</v>
      </c>
      <c r="E56" s="25">
        <v>71</v>
      </c>
      <c r="F56" s="25"/>
      <c r="G56" s="25" t="s">
        <v>12</v>
      </c>
    </row>
    <row r="57" spans="1:7" ht="15">
      <c r="A57" s="9"/>
      <c r="B57" s="16" t="s">
        <v>53</v>
      </c>
      <c r="C57" s="23"/>
      <c r="D57" s="23"/>
      <c r="E57" s="25"/>
      <c r="F57" s="25"/>
      <c r="G57" s="25"/>
    </row>
    <row r="58" spans="1:7" ht="38.25" customHeight="1">
      <c r="A58" s="9">
        <v>36</v>
      </c>
      <c r="B58" s="14" t="s">
        <v>54</v>
      </c>
      <c r="C58" s="23">
        <v>0.55</v>
      </c>
      <c r="D58" s="24">
        <v>71</v>
      </c>
      <c r="E58" s="25">
        <v>71</v>
      </c>
      <c r="F58" s="25"/>
      <c r="G58" s="25" t="s">
        <v>12</v>
      </c>
    </row>
    <row r="59" spans="1:7" ht="36" customHeight="1">
      <c r="A59" s="9">
        <v>37</v>
      </c>
      <c r="B59" s="14" t="s">
        <v>55</v>
      </c>
      <c r="C59" s="23">
        <v>1.01</v>
      </c>
      <c r="D59" s="24">
        <v>208</v>
      </c>
      <c r="E59" s="25">
        <v>208</v>
      </c>
      <c r="F59" s="25"/>
      <c r="G59" s="25" t="s">
        <v>12</v>
      </c>
    </row>
    <row r="60" spans="1:7" ht="38.25" customHeight="1">
      <c r="A60" s="9">
        <v>38</v>
      </c>
      <c r="B60" s="14" t="s">
        <v>56</v>
      </c>
      <c r="C60" s="23">
        <v>6.5</v>
      </c>
      <c r="D60" s="24">
        <v>152</v>
      </c>
      <c r="E60" s="25">
        <v>152</v>
      </c>
      <c r="F60" s="25"/>
      <c r="G60" s="25" t="s">
        <v>12</v>
      </c>
    </row>
    <row r="61" spans="1:7" ht="37.5" customHeight="1">
      <c r="A61" s="9">
        <v>39</v>
      </c>
      <c r="B61" s="14" t="s">
        <v>57</v>
      </c>
      <c r="C61" s="23">
        <v>7.26</v>
      </c>
      <c r="D61" s="24">
        <v>72</v>
      </c>
      <c r="E61" s="25">
        <v>72</v>
      </c>
      <c r="F61" s="25"/>
      <c r="G61" s="25" t="s">
        <v>12</v>
      </c>
    </row>
    <row r="62" spans="1:7" ht="30" customHeight="1">
      <c r="A62" s="9">
        <v>40</v>
      </c>
      <c r="B62" s="14" t="s">
        <v>58</v>
      </c>
      <c r="C62" s="11">
        <v>5.13</v>
      </c>
      <c r="D62" s="24">
        <v>0</v>
      </c>
      <c r="E62" s="25"/>
      <c r="F62" s="25"/>
      <c r="G62" s="25"/>
    </row>
    <row r="63" spans="1:7" ht="42" customHeight="1">
      <c r="A63" s="9">
        <v>41</v>
      </c>
      <c r="B63" s="14" t="s">
        <v>59</v>
      </c>
      <c r="C63" s="23">
        <v>1.58</v>
      </c>
      <c r="D63" s="24">
        <v>0</v>
      </c>
      <c r="E63" s="25"/>
      <c r="F63" s="25"/>
      <c r="G63" s="25"/>
    </row>
    <row r="64" spans="1:7" ht="39.75" customHeight="1">
      <c r="A64" s="9">
        <v>42</v>
      </c>
      <c r="B64" s="14" t="s">
        <v>60</v>
      </c>
      <c r="C64" s="23">
        <v>1.48</v>
      </c>
      <c r="D64" s="24">
        <v>4</v>
      </c>
      <c r="E64" s="25"/>
      <c r="F64" s="25">
        <v>4</v>
      </c>
      <c r="G64" s="9" t="s">
        <v>17</v>
      </c>
    </row>
    <row r="65" spans="1:7" ht="47.25" customHeight="1">
      <c r="A65" s="9">
        <v>43</v>
      </c>
      <c r="B65" s="14" t="s">
        <v>61</v>
      </c>
      <c r="C65" s="23">
        <v>5.31</v>
      </c>
      <c r="D65" s="24">
        <v>44</v>
      </c>
      <c r="E65" s="25">
        <v>44</v>
      </c>
      <c r="F65" s="25"/>
      <c r="G65" s="25" t="s">
        <v>12</v>
      </c>
    </row>
    <row r="66" spans="1:7" ht="45" customHeight="1">
      <c r="A66" s="9">
        <v>44</v>
      </c>
      <c r="B66" s="14" t="s">
        <v>62</v>
      </c>
      <c r="C66" s="23">
        <v>1.1</v>
      </c>
      <c r="D66" s="24">
        <v>9</v>
      </c>
      <c r="E66" s="25"/>
      <c r="F66" s="25">
        <v>9</v>
      </c>
      <c r="G66" s="9" t="s">
        <v>17</v>
      </c>
    </row>
    <row r="67" spans="1:7" ht="41.25" customHeight="1">
      <c r="A67" s="9">
        <v>45</v>
      </c>
      <c r="B67" s="14" t="s">
        <v>63</v>
      </c>
      <c r="C67" s="23">
        <v>4.3</v>
      </c>
      <c r="D67" s="24">
        <v>152</v>
      </c>
      <c r="E67" s="25">
        <v>152</v>
      </c>
      <c r="F67" s="25"/>
      <c r="G67" s="25" t="s">
        <v>12</v>
      </c>
    </row>
    <row r="68" spans="1:7" ht="46.5" customHeight="1">
      <c r="A68" s="9">
        <v>46</v>
      </c>
      <c r="B68" s="14" t="s">
        <v>64</v>
      </c>
      <c r="C68" s="23">
        <v>3.2</v>
      </c>
      <c r="D68" s="24">
        <v>4</v>
      </c>
      <c r="E68" s="25"/>
      <c r="F68" s="25">
        <v>4</v>
      </c>
      <c r="G68" s="9" t="s">
        <v>17</v>
      </c>
    </row>
    <row r="69" spans="1:7" ht="39" customHeight="1">
      <c r="A69" s="9">
        <v>47</v>
      </c>
      <c r="B69" s="14" t="s">
        <v>65</v>
      </c>
      <c r="C69" s="23">
        <v>2.14</v>
      </c>
      <c r="D69" s="24">
        <v>208</v>
      </c>
      <c r="E69" s="25">
        <v>208</v>
      </c>
      <c r="F69" s="25"/>
      <c r="G69" s="25" t="s">
        <v>12</v>
      </c>
    </row>
    <row r="70" spans="1:7" ht="15">
      <c r="A70" s="9"/>
      <c r="B70" s="16" t="s">
        <v>66</v>
      </c>
      <c r="C70" s="23"/>
      <c r="D70" s="23"/>
      <c r="E70" s="25"/>
      <c r="F70" s="25"/>
      <c r="G70" s="25"/>
    </row>
    <row r="71" spans="1:7" ht="38.25" customHeight="1">
      <c r="A71" s="9">
        <v>48</v>
      </c>
      <c r="B71" s="14" t="s">
        <v>67</v>
      </c>
      <c r="C71" s="23">
        <v>1.01</v>
      </c>
      <c r="D71" s="24">
        <v>62</v>
      </c>
      <c r="E71" s="25">
        <v>62</v>
      </c>
      <c r="F71" s="25"/>
      <c r="G71" s="25" t="s">
        <v>12</v>
      </c>
    </row>
    <row r="72" spans="1:7" ht="51" customHeight="1">
      <c r="A72" s="9">
        <v>49</v>
      </c>
      <c r="B72" s="14" t="s">
        <v>68</v>
      </c>
      <c r="C72" s="23">
        <v>3.13</v>
      </c>
      <c r="D72" s="24">
        <v>1</v>
      </c>
      <c r="E72" s="25"/>
      <c r="F72" s="25">
        <v>1</v>
      </c>
      <c r="G72" s="9" t="s">
        <v>17</v>
      </c>
    </row>
    <row r="73" spans="1:7" ht="37.5" customHeight="1">
      <c r="A73" s="9">
        <v>50</v>
      </c>
      <c r="B73" s="14" t="s">
        <v>69</v>
      </c>
      <c r="C73" s="23">
        <v>1.05</v>
      </c>
      <c r="D73" s="24">
        <v>0</v>
      </c>
      <c r="E73" s="25"/>
      <c r="F73" s="25"/>
      <c r="G73" s="25"/>
    </row>
    <row r="74" spans="1:7" ht="40.5" customHeight="1">
      <c r="A74" s="9">
        <v>51</v>
      </c>
      <c r="B74" s="14" t="s">
        <v>70</v>
      </c>
      <c r="C74" s="23">
        <v>3.35</v>
      </c>
      <c r="D74" s="24">
        <v>1</v>
      </c>
      <c r="E74" s="25"/>
      <c r="F74" s="25">
        <v>1</v>
      </c>
      <c r="G74" s="25" t="s">
        <v>12</v>
      </c>
    </row>
    <row r="75" spans="1:7" ht="45.75" customHeight="1">
      <c r="A75" s="9">
        <v>52</v>
      </c>
      <c r="B75" s="14" t="s">
        <v>71</v>
      </c>
      <c r="C75" s="23">
        <v>1.27</v>
      </c>
      <c r="D75" s="24">
        <v>1</v>
      </c>
      <c r="E75" s="25"/>
      <c r="F75" s="25">
        <v>1</v>
      </c>
      <c r="G75" s="9" t="s">
        <v>17</v>
      </c>
    </row>
    <row r="76" spans="1:7" ht="15">
      <c r="A76" s="9"/>
      <c r="B76" s="16" t="s">
        <v>72</v>
      </c>
      <c r="C76" s="23"/>
      <c r="D76" s="23"/>
      <c r="E76" s="25"/>
      <c r="F76" s="25"/>
      <c r="G76" s="25"/>
    </row>
    <row r="77" spans="1:7" ht="27.75" customHeight="1">
      <c r="A77" s="9">
        <v>53</v>
      </c>
      <c r="B77" s="14" t="s">
        <v>73</v>
      </c>
      <c r="C77" s="11">
        <v>1.33</v>
      </c>
      <c r="D77" s="24">
        <v>8</v>
      </c>
      <c r="E77" s="25"/>
      <c r="F77" s="25">
        <v>8</v>
      </c>
      <c r="G77" s="9" t="s">
        <v>17</v>
      </c>
    </row>
    <row r="78" spans="1:7" ht="38.25" customHeight="1">
      <c r="A78" s="9">
        <v>54</v>
      </c>
      <c r="B78" s="14" t="s">
        <v>74</v>
      </c>
      <c r="C78" s="23">
        <v>2.1</v>
      </c>
      <c r="D78" s="24">
        <v>8</v>
      </c>
      <c r="E78" s="25">
        <v>8</v>
      </c>
      <c r="F78" s="25"/>
      <c r="G78" s="25" t="s">
        <v>12</v>
      </c>
    </row>
    <row r="79" spans="1:7" ht="37.5" customHeight="1">
      <c r="A79" s="9">
        <v>55</v>
      </c>
      <c r="B79" s="19" t="s">
        <v>75</v>
      </c>
      <c r="C79" s="23">
        <v>0.483</v>
      </c>
      <c r="D79" s="24">
        <v>2</v>
      </c>
      <c r="E79" s="25">
        <v>2</v>
      </c>
      <c r="F79" s="25"/>
      <c r="G79" s="25" t="s">
        <v>12</v>
      </c>
    </row>
    <row r="80" spans="1:7" ht="15">
      <c r="A80" s="9"/>
      <c r="B80" s="16" t="s">
        <v>76</v>
      </c>
      <c r="C80" s="23"/>
      <c r="D80" s="23"/>
      <c r="E80" s="26"/>
      <c r="F80" s="26"/>
      <c r="G80" s="26"/>
    </row>
    <row r="81" spans="1:7" ht="39" customHeight="1">
      <c r="A81" s="9">
        <v>56</v>
      </c>
      <c r="B81" s="14" t="s">
        <v>77</v>
      </c>
      <c r="C81" s="23">
        <v>1.3</v>
      </c>
      <c r="D81" s="24">
        <v>44</v>
      </c>
      <c r="E81" s="25">
        <v>44</v>
      </c>
      <c r="F81" s="25"/>
      <c r="G81" s="25" t="s">
        <v>12</v>
      </c>
    </row>
    <row r="82" spans="1:7" ht="44.25" customHeight="1">
      <c r="A82" s="9">
        <v>57</v>
      </c>
      <c r="B82" s="14" t="s">
        <v>78</v>
      </c>
      <c r="C82" s="23">
        <v>4.08</v>
      </c>
      <c r="D82" s="24">
        <v>6</v>
      </c>
      <c r="E82" s="25">
        <v>6</v>
      </c>
      <c r="F82" s="25"/>
      <c r="G82" s="25" t="s">
        <v>12</v>
      </c>
    </row>
    <row r="83" spans="1:7" ht="42" customHeight="1">
      <c r="A83" s="9">
        <v>58</v>
      </c>
      <c r="B83" s="14" t="s">
        <v>79</v>
      </c>
      <c r="C83" s="23">
        <v>4.14</v>
      </c>
      <c r="D83" s="24">
        <v>1</v>
      </c>
      <c r="E83" s="25">
        <v>1</v>
      </c>
      <c r="F83" s="25"/>
      <c r="G83" s="25" t="s">
        <v>12</v>
      </c>
    </row>
    <row r="84" spans="1:7" ht="51.75" customHeight="1">
      <c r="A84" s="9">
        <v>59</v>
      </c>
      <c r="B84" s="27" t="s">
        <v>80</v>
      </c>
      <c r="C84" s="28">
        <v>0.35</v>
      </c>
      <c r="D84" s="24">
        <v>3</v>
      </c>
      <c r="E84" s="25"/>
      <c r="F84" s="25">
        <v>3</v>
      </c>
      <c r="G84" s="9" t="s">
        <v>17</v>
      </c>
    </row>
    <row r="85" spans="1:7" ht="45" customHeight="1">
      <c r="A85" s="9">
        <v>60</v>
      </c>
      <c r="B85" s="27" t="s">
        <v>81</v>
      </c>
      <c r="C85" s="28">
        <v>0.65</v>
      </c>
      <c r="D85" s="24">
        <v>71</v>
      </c>
      <c r="E85" s="25">
        <v>71</v>
      </c>
      <c r="F85" s="25"/>
      <c r="G85" s="25" t="s">
        <v>12</v>
      </c>
    </row>
    <row r="86" spans="1:7" ht="42" customHeight="1">
      <c r="A86" s="9">
        <v>61</v>
      </c>
      <c r="B86" s="27" t="s">
        <v>82</v>
      </c>
      <c r="C86" s="28">
        <v>0.833</v>
      </c>
      <c r="D86" s="24">
        <v>11</v>
      </c>
      <c r="E86" s="25">
        <v>11</v>
      </c>
      <c r="F86" s="25"/>
      <c r="G86" s="25" t="s">
        <v>12</v>
      </c>
    </row>
    <row r="87" spans="1:7" ht="15">
      <c r="A87" s="9"/>
      <c r="B87" s="29" t="s">
        <v>83</v>
      </c>
      <c r="C87" s="23"/>
      <c r="D87" s="23"/>
      <c r="E87" s="25"/>
      <c r="F87" s="25"/>
      <c r="G87" s="25"/>
    </row>
    <row r="88" spans="1:7" ht="41.25" customHeight="1">
      <c r="A88" s="9">
        <v>62</v>
      </c>
      <c r="B88" s="14" t="s">
        <v>84</v>
      </c>
      <c r="C88" s="23">
        <v>8.2</v>
      </c>
      <c r="D88" s="24">
        <v>31</v>
      </c>
      <c r="E88" s="25">
        <v>31</v>
      </c>
      <c r="F88" s="25"/>
      <c r="G88" s="25" t="s">
        <v>12</v>
      </c>
    </row>
    <row r="89" spans="1:7" ht="44.25" customHeight="1">
      <c r="A89" s="9">
        <v>63</v>
      </c>
      <c r="B89" s="14" t="s">
        <v>85</v>
      </c>
      <c r="C89" s="23">
        <v>2.02</v>
      </c>
      <c r="D89" s="24">
        <v>1</v>
      </c>
      <c r="E89" s="25">
        <v>1</v>
      </c>
      <c r="F89" s="25"/>
      <c r="G89" s="25" t="s">
        <v>12</v>
      </c>
    </row>
    <row r="90" spans="1:7" ht="36" customHeight="1">
      <c r="A90" s="9">
        <v>64</v>
      </c>
      <c r="B90" s="14" t="s">
        <v>86</v>
      </c>
      <c r="C90" s="23">
        <v>2.35</v>
      </c>
      <c r="D90" s="24">
        <v>1</v>
      </c>
      <c r="E90" s="25"/>
      <c r="F90" s="25">
        <v>1</v>
      </c>
      <c r="G90" s="9" t="s">
        <v>17</v>
      </c>
    </row>
    <row r="91" spans="1:7" ht="78" customHeight="1">
      <c r="A91" s="8"/>
      <c r="B91" s="8" t="s">
        <v>87</v>
      </c>
      <c r="C91" s="30">
        <f>C17+C18+C19+C20+C21+C23+C24+C26+C27+C28+C29+C30+C31+C32+C33+C34+C35+C37+C38+C39+C40+C41+C42+C43+C44+C45+C47+C48+C49+C50+C52+C53+C54+C55+C56+C58+C59+C60+C61+C62+C63+C64+C65+C66+C67+C68+C69+C71+C72+C73+C74+C75+C77+C78+C79+C81+C82+C83+C84+C85+C86+C88+C89+C90</f>
        <v>167.161</v>
      </c>
      <c r="D91" s="31" t="s">
        <v>88</v>
      </c>
      <c r="E91" s="32"/>
      <c r="F91" s="32"/>
      <c r="G91" s="32"/>
    </row>
    <row r="92" spans="1:7" ht="15">
      <c r="A92" s="33"/>
      <c r="B92" s="33"/>
      <c r="C92" s="33"/>
      <c r="D92" s="33"/>
      <c r="E92" s="33"/>
      <c r="F92" s="33"/>
      <c r="G92" s="33"/>
    </row>
    <row r="93" spans="1:7" ht="15">
      <c r="A93" s="33"/>
      <c r="B93" s="33"/>
      <c r="C93" s="33"/>
      <c r="D93" s="33"/>
      <c r="E93" s="33"/>
      <c r="F93" s="33"/>
      <c r="G93" s="33"/>
    </row>
    <row r="94" spans="1:7" ht="15">
      <c r="A94" s="33"/>
      <c r="B94" s="33"/>
      <c r="C94" s="33"/>
      <c r="D94" s="33"/>
      <c r="E94" s="33"/>
      <c r="F94" s="33"/>
      <c r="G94" s="33"/>
    </row>
    <row r="95" spans="1:7" ht="12.75">
      <c r="A95" s="34" t="s">
        <v>89</v>
      </c>
      <c r="B95" s="34"/>
      <c r="C95" s="34"/>
      <c r="D95" s="34"/>
      <c r="E95" s="34"/>
      <c r="F95" s="34"/>
      <c r="G95" s="34"/>
    </row>
    <row r="96" spans="1:7" ht="12.75">
      <c r="A96" s="34"/>
      <c r="B96" s="34"/>
      <c r="C96" s="34"/>
      <c r="D96" s="34"/>
      <c r="E96" s="34"/>
      <c r="F96" s="34"/>
      <c r="G96" s="34"/>
    </row>
    <row r="97" spans="1:7" ht="13.5">
      <c r="A97" s="35"/>
      <c r="B97" s="35"/>
      <c r="C97" s="35"/>
      <c r="D97" s="35"/>
      <c r="E97" s="35"/>
      <c r="F97" s="35"/>
      <c r="G97" s="35"/>
    </row>
    <row r="98" spans="1:7" ht="13.5">
      <c r="A98" s="35"/>
      <c r="B98" s="35"/>
      <c r="C98" s="35"/>
      <c r="D98" s="35"/>
      <c r="E98" s="35"/>
      <c r="F98" s="35"/>
      <c r="G98" s="35"/>
    </row>
    <row r="99" spans="1:7" ht="13.5">
      <c r="A99" s="35"/>
      <c r="B99" s="35"/>
      <c r="C99" s="35"/>
      <c r="D99" s="35"/>
      <c r="E99" s="35"/>
      <c r="F99" s="35"/>
      <c r="G99" s="35"/>
    </row>
    <row r="100" spans="1:7" ht="13.5">
      <c r="A100" s="35"/>
      <c r="B100" s="35"/>
      <c r="C100" s="35"/>
      <c r="D100" s="35"/>
      <c r="E100" s="35"/>
      <c r="F100" s="35"/>
      <c r="G100" s="35"/>
    </row>
    <row r="101" spans="1:7" ht="13.5">
      <c r="A101" s="35"/>
      <c r="B101" s="35"/>
      <c r="C101" s="35"/>
      <c r="D101" s="35"/>
      <c r="E101" s="35"/>
      <c r="F101" s="35"/>
      <c r="G101" s="35"/>
    </row>
    <row r="102" spans="1:7" ht="13.5">
      <c r="A102" s="36" t="s">
        <v>90</v>
      </c>
      <c r="B102" s="36"/>
      <c r="C102" s="35"/>
      <c r="D102" s="35"/>
      <c r="E102" s="35"/>
      <c r="F102" s="35"/>
      <c r="G102" s="35"/>
    </row>
    <row r="103" spans="1:7" ht="13.5">
      <c r="A103" s="36"/>
      <c r="B103" s="36"/>
      <c r="C103" s="35"/>
      <c r="D103" s="35"/>
      <c r="E103" s="35"/>
      <c r="F103" s="35"/>
      <c r="G103" s="35"/>
    </row>
  </sheetData>
  <sheetProtection selectLockedCells="1" selectUnlockedCells="1"/>
  <mergeCells count="12">
    <mergeCell ref="C1:E1"/>
    <mergeCell ref="C2:E2"/>
    <mergeCell ref="C3:E3"/>
    <mergeCell ref="A8:G9"/>
    <mergeCell ref="A11:G11"/>
    <mergeCell ref="A13:A14"/>
    <mergeCell ref="B13:B14"/>
    <mergeCell ref="C13:C14"/>
    <mergeCell ref="D13:F13"/>
    <mergeCell ref="G13:G14"/>
    <mergeCell ref="A95:G96"/>
    <mergeCell ref="A102:B103"/>
  </mergeCells>
  <printOptions/>
  <pageMargins left="0.9840277777777777" right="0.31527777777777777" top="0.5902777777777778" bottom="0.39375" header="0.5118055555555555" footer="0.5118055555555555"/>
  <pageSetup horizontalDpi="300" verticalDpi="300" orientation="landscape" paperSize="9" scale="78"/>
  <rowBreaks count="1" manualBreakCount="1">
    <brk id="48" max="255" man="1"/>
  </rowBreaks>
  <colBreaks count="1" manualBreakCount="1">
    <brk id="7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F32"/>
  <sheetViews>
    <sheetView tabSelected="1" view="pageBreakPreview" zoomScale="109" zoomScaleSheetLayoutView="109" workbookViewId="0" topLeftCell="A15">
      <selection activeCell="AE13" sqref="AE13"/>
    </sheetView>
  </sheetViews>
  <sheetFormatPr defaultColWidth="12.00390625" defaultRowHeight="12.75"/>
  <cols>
    <col min="1" max="1" width="6.625" style="0" customWidth="1"/>
    <col min="2" max="2" width="8.375" style="0" customWidth="1"/>
    <col min="3" max="3" width="7.875" style="0" customWidth="1"/>
    <col min="4" max="4" width="7.25390625" style="0" customWidth="1"/>
    <col min="5" max="5" width="6.375" style="0" customWidth="1"/>
    <col min="6" max="6" width="7.125" style="0" customWidth="1"/>
    <col min="7" max="7" width="6.75390625" style="0" customWidth="1"/>
    <col min="8" max="8" width="6.25390625" style="0" customWidth="1"/>
    <col min="9" max="9" width="6.625" style="0" customWidth="1"/>
    <col min="10" max="10" width="8.00390625" style="0" customWidth="1"/>
    <col min="11" max="11" width="6.00390625" style="0" customWidth="1"/>
    <col min="12" max="12" width="7.25390625" style="0" customWidth="1"/>
    <col min="13" max="13" width="7.625" style="0" customWidth="1"/>
    <col min="14" max="14" width="6.125" style="0" customWidth="1"/>
    <col min="15" max="16" width="6.00390625" style="0" customWidth="1"/>
    <col min="17" max="17" width="6.875" style="0" customWidth="1"/>
    <col min="18" max="18" width="5.875" style="0" customWidth="1"/>
    <col min="19" max="19" width="6.25390625" style="0" customWidth="1"/>
    <col min="20" max="20" width="6.125" style="0" customWidth="1"/>
    <col min="21" max="21" width="6.625" style="0" customWidth="1"/>
    <col min="22" max="23" width="6.125" style="0" customWidth="1"/>
    <col min="24" max="27" width="6.25390625" style="0" customWidth="1"/>
    <col min="28" max="28" width="6.75390625" style="0" customWidth="1"/>
    <col min="29" max="29" width="6.00390625" style="0" customWidth="1"/>
    <col min="30" max="30" width="6.375" style="0" customWidth="1"/>
    <col min="31" max="31" width="5.625" style="0" customWidth="1"/>
    <col min="32" max="33" width="0" style="0" hidden="1" customWidth="1"/>
    <col min="34" max="34" width="1.625" style="0" customWidth="1"/>
    <col min="35" max="16384" width="11.625" style="0" customWidth="1"/>
  </cols>
  <sheetData>
    <row r="1" spans="1:32" ht="12.75">
      <c r="A1" s="220"/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</row>
    <row r="2" spans="1:32" ht="12.75">
      <c r="A2" s="220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</row>
    <row r="3" spans="1:32" ht="20.25" customHeight="1">
      <c r="A3" s="220"/>
      <c r="B3" s="240" t="s">
        <v>322</v>
      </c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20"/>
      <c r="AF3" s="220"/>
    </row>
    <row r="4" spans="1:32" ht="12.75" hidden="1">
      <c r="A4" s="220"/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20"/>
      <c r="AF4" s="220"/>
    </row>
    <row r="5" spans="1:32" ht="12.75" hidden="1">
      <c r="A5" s="220"/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40"/>
      <c r="AE5" s="220"/>
      <c r="AF5" s="220"/>
    </row>
    <row r="6" spans="1:32" ht="12.75" hidden="1">
      <c r="A6" s="220"/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20"/>
      <c r="AF6" s="220"/>
    </row>
    <row r="7" spans="1:32" ht="12.75" hidden="1">
      <c r="A7" s="220"/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40"/>
      <c r="AD7" s="240"/>
      <c r="AE7" s="220"/>
      <c r="AF7" s="220"/>
    </row>
    <row r="8" spans="1:32" ht="12.75" hidden="1">
      <c r="A8" s="220"/>
      <c r="B8" s="240"/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0"/>
      <c r="Z8" s="240"/>
      <c r="AA8" s="240"/>
      <c r="AB8" s="240"/>
      <c r="AC8" s="240"/>
      <c r="AD8" s="240"/>
      <c r="AE8" s="220"/>
      <c r="AF8" s="1"/>
    </row>
    <row r="9" spans="1:32" ht="12.75" customHeight="1">
      <c r="A9" s="235"/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240"/>
      <c r="AA9" s="240"/>
      <c r="AB9" s="240"/>
      <c r="AC9" s="240"/>
      <c r="AD9" s="240"/>
      <c r="AE9" s="235"/>
      <c r="AF9" s="235"/>
    </row>
    <row r="10" spans="1:32" ht="63" customHeight="1">
      <c r="A10" s="241" t="s">
        <v>2</v>
      </c>
      <c r="B10" s="242" t="s">
        <v>323</v>
      </c>
      <c r="C10" s="242" t="s">
        <v>324</v>
      </c>
      <c r="D10" s="242" t="s">
        <v>325</v>
      </c>
      <c r="E10" s="243" t="s">
        <v>326</v>
      </c>
      <c r="F10" s="243"/>
      <c r="G10" s="243"/>
      <c r="H10" s="243"/>
      <c r="I10" s="243"/>
      <c r="J10" s="243" t="s">
        <v>327</v>
      </c>
      <c r="K10" s="243"/>
      <c r="L10" s="243"/>
      <c r="M10" s="243"/>
      <c r="N10" s="243"/>
      <c r="O10" s="243"/>
      <c r="P10" s="244" t="s">
        <v>328</v>
      </c>
      <c r="Q10" s="244"/>
      <c r="R10" s="244"/>
      <c r="S10" s="244"/>
      <c r="T10" s="244"/>
      <c r="U10" s="244"/>
      <c r="V10" s="244"/>
      <c r="W10" s="244" t="s">
        <v>329</v>
      </c>
      <c r="X10" s="244"/>
      <c r="Y10" s="244"/>
      <c r="Z10" s="244"/>
      <c r="AA10" s="244" t="s">
        <v>330</v>
      </c>
      <c r="AB10" s="244"/>
      <c r="AC10" s="244"/>
      <c r="AD10" s="245" t="s">
        <v>331</v>
      </c>
      <c r="AE10" s="245"/>
      <c r="AF10" s="235"/>
    </row>
    <row r="11" spans="1:32" ht="252.75" customHeight="1">
      <c r="A11" s="241"/>
      <c r="B11" s="242"/>
      <c r="C11" s="242"/>
      <c r="D11" s="242"/>
      <c r="E11" s="242" t="s">
        <v>332</v>
      </c>
      <c r="F11" s="242" t="s">
        <v>333</v>
      </c>
      <c r="G11" s="242" t="s">
        <v>334</v>
      </c>
      <c r="H11" s="246" t="s">
        <v>335</v>
      </c>
      <c r="I11" s="242" t="s">
        <v>263</v>
      </c>
      <c r="J11" s="242" t="s">
        <v>336</v>
      </c>
      <c r="K11" s="242" t="s">
        <v>337</v>
      </c>
      <c r="L11" s="242" t="s">
        <v>338</v>
      </c>
      <c r="M11" s="242" t="s">
        <v>339</v>
      </c>
      <c r="N11" s="242" t="s">
        <v>340</v>
      </c>
      <c r="O11" s="242" t="s">
        <v>263</v>
      </c>
      <c r="P11" s="242" t="s">
        <v>341</v>
      </c>
      <c r="Q11" s="242" t="s">
        <v>342</v>
      </c>
      <c r="R11" s="242" t="s">
        <v>337</v>
      </c>
      <c r="S11" s="242" t="s">
        <v>338</v>
      </c>
      <c r="T11" s="242" t="s">
        <v>339</v>
      </c>
      <c r="U11" s="242" t="s">
        <v>340</v>
      </c>
      <c r="V11" s="242" t="s">
        <v>263</v>
      </c>
      <c r="W11" s="242" t="s">
        <v>343</v>
      </c>
      <c r="X11" s="246" t="s">
        <v>344</v>
      </c>
      <c r="Y11" s="242" t="s">
        <v>345</v>
      </c>
      <c r="Z11" s="242" t="s">
        <v>263</v>
      </c>
      <c r="AA11" s="246" t="s">
        <v>346</v>
      </c>
      <c r="AB11" s="246" t="s">
        <v>347</v>
      </c>
      <c r="AC11" s="242" t="s">
        <v>348</v>
      </c>
      <c r="AD11" s="242" t="s">
        <v>349</v>
      </c>
      <c r="AE11" s="246" t="s">
        <v>350</v>
      </c>
      <c r="AF11" s="220"/>
    </row>
    <row r="12" spans="1:32" ht="12.75">
      <c r="A12" s="247">
        <v>1</v>
      </c>
      <c r="B12" s="248">
        <v>2</v>
      </c>
      <c r="C12" s="248">
        <v>3</v>
      </c>
      <c r="D12" s="248">
        <v>4</v>
      </c>
      <c r="E12" s="248">
        <v>5</v>
      </c>
      <c r="F12" s="248">
        <v>6</v>
      </c>
      <c r="G12" s="248">
        <v>7</v>
      </c>
      <c r="H12" s="248">
        <v>8</v>
      </c>
      <c r="I12" s="248">
        <v>9</v>
      </c>
      <c r="J12" s="248">
        <v>10</v>
      </c>
      <c r="K12" s="248">
        <v>11</v>
      </c>
      <c r="L12" s="248">
        <v>12</v>
      </c>
      <c r="M12" s="248">
        <v>13</v>
      </c>
      <c r="N12" s="248">
        <v>14</v>
      </c>
      <c r="O12" s="248">
        <v>15</v>
      </c>
      <c r="P12" s="248">
        <v>16</v>
      </c>
      <c r="Q12" s="248">
        <v>17</v>
      </c>
      <c r="R12" s="248">
        <v>18</v>
      </c>
      <c r="S12" s="248">
        <v>19</v>
      </c>
      <c r="T12" s="248">
        <v>20</v>
      </c>
      <c r="U12" s="248">
        <v>21</v>
      </c>
      <c r="V12" s="248">
        <v>22</v>
      </c>
      <c r="W12" s="248">
        <v>23</v>
      </c>
      <c r="X12" s="248">
        <v>24</v>
      </c>
      <c r="Y12" s="248">
        <v>25</v>
      </c>
      <c r="Z12" s="248">
        <v>26</v>
      </c>
      <c r="AA12" s="248">
        <v>27</v>
      </c>
      <c r="AB12" s="248">
        <v>28</v>
      </c>
      <c r="AC12" s="248">
        <v>29</v>
      </c>
      <c r="AD12" s="248">
        <v>30</v>
      </c>
      <c r="AE12" s="249">
        <v>31</v>
      </c>
      <c r="AF12" s="220"/>
    </row>
    <row r="13" spans="1:32" ht="12.75">
      <c r="A13" s="250"/>
      <c r="B13" s="250"/>
      <c r="C13" s="250"/>
      <c r="D13" s="250"/>
      <c r="E13" s="250">
        <f>'2.3'!D10</f>
        <v>118</v>
      </c>
      <c r="F13" s="250">
        <f>'2.3'!G10</f>
        <v>52</v>
      </c>
      <c r="G13" s="250">
        <v>0</v>
      </c>
      <c r="H13" s="250">
        <v>0</v>
      </c>
      <c r="I13" s="250">
        <v>0</v>
      </c>
      <c r="J13" s="250">
        <f>'2.3'!D11</f>
        <v>28</v>
      </c>
      <c r="K13" s="250">
        <f>'2.3'!D12</f>
        <v>68</v>
      </c>
      <c r="L13" s="250">
        <f>'2.3'!D13</f>
        <v>16</v>
      </c>
      <c r="M13" s="250">
        <f>'2.3'!D15</f>
        <v>6</v>
      </c>
      <c r="N13" s="250">
        <v>0</v>
      </c>
      <c r="O13" s="250">
        <v>0</v>
      </c>
      <c r="P13" s="250">
        <v>0</v>
      </c>
      <c r="Q13" s="250">
        <v>0</v>
      </c>
      <c r="R13" s="250">
        <v>0</v>
      </c>
      <c r="S13" s="250">
        <v>0</v>
      </c>
      <c r="T13" s="250">
        <v>0</v>
      </c>
      <c r="U13" s="250">
        <v>0</v>
      </c>
      <c r="V13" s="250">
        <v>0</v>
      </c>
      <c r="W13" s="250">
        <f>'2.3'!D26</f>
        <v>68</v>
      </c>
      <c r="X13" s="250">
        <f>'2.3'!D28</f>
        <v>68</v>
      </c>
      <c r="Y13" s="250">
        <v>0</v>
      </c>
      <c r="Z13" s="250">
        <v>0</v>
      </c>
      <c r="AA13" s="250">
        <f>W13</f>
        <v>68</v>
      </c>
      <c r="AB13" s="250">
        <v>0</v>
      </c>
      <c r="AC13" s="250">
        <v>0</v>
      </c>
      <c r="AD13" s="250">
        <f>AA13</f>
        <v>68</v>
      </c>
      <c r="AE13" s="250"/>
      <c r="AF13" s="220"/>
    </row>
    <row r="14" spans="1:32" ht="12.75">
      <c r="A14" s="250"/>
      <c r="B14" s="250"/>
      <c r="C14" s="250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0"/>
      <c r="AA14" s="250"/>
      <c r="AB14" s="250"/>
      <c r="AC14" s="250"/>
      <c r="AD14" s="250"/>
      <c r="AE14" s="250"/>
      <c r="AF14" s="220"/>
    </row>
    <row r="15" spans="1:32" ht="12.75">
      <c r="A15" s="250"/>
      <c r="B15" s="250"/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  <c r="AA15" s="250"/>
      <c r="AB15" s="250"/>
      <c r="AC15" s="250"/>
      <c r="AD15" s="250"/>
      <c r="AE15" s="250"/>
      <c r="AF15" s="220"/>
    </row>
    <row r="16" spans="1:32" ht="13.5">
      <c r="A16" s="236"/>
      <c r="B16" s="236"/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236"/>
      <c r="AE16" s="236"/>
      <c r="AF16" s="236"/>
    </row>
    <row r="17" spans="1:32" ht="63.75" customHeight="1">
      <c r="A17" s="236"/>
      <c r="B17" s="236"/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6"/>
      <c r="T17" s="236"/>
      <c r="U17" s="236"/>
      <c r="V17" s="236"/>
      <c r="W17" s="236"/>
      <c r="X17" s="236"/>
      <c r="Y17" s="236"/>
      <c r="Z17" s="236"/>
      <c r="AA17" s="236"/>
      <c r="AB17" s="236"/>
      <c r="AC17" s="236"/>
      <c r="AD17" s="236"/>
      <c r="AE17" s="236"/>
      <c r="AF17" s="236"/>
    </row>
    <row r="18" spans="1:32" ht="12.75">
      <c r="A18" s="220"/>
      <c r="B18" s="220"/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</row>
    <row r="19" spans="1:32" ht="57" customHeight="1">
      <c r="A19" s="34" t="s">
        <v>351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220"/>
    </row>
    <row r="20" spans="1:32" ht="12.75">
      <c r="A20" s="220"/>
      <c r="B20" s="220"/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</row>
    <row r="21" spans="1:32" ht="12.75">
      <c r="A21" s="220"/>
      <c r="B21" s="220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</row>
    <row r="22" spans="1:32" ht="12.75">
      <c r="A22" s="220"/>
      <c r="B22" s="220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</row>
    <row r="23" spans="1:32" ht="12.75">
      <c r="A23" s="220"/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</row>
    <row r="24" spans="1:32" ht="119.25" customHeight="1">
      <c r="A24" s="251" t="s">
        <v>90</v>
      </c>
      <c r="B24" s="251"/>
      <c r="C24" s="251"/>
      <c r="D24" s="251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1"/>
      <c r="AB24" s="251"/>
      <c r="AC24" s="251"/>
      <c r="AD24" s="251"/>
      <c r="AE24" s="251"/>
      <c r="AF24" s="220"/>
    </row>
    <row r="25" spans="1:32" ht="12.75">
      <c r="A25" s="220"/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</row>
    <row r="26" spans="1:32" ht="12.75">
      <c r="A26" s="220"/>
      <c r="B26" s="220"/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</row>
    <row r="27" spans="1:32" ht="12.75">
      <c r="A27" s="220"/>
      <c r="B27" s="220"/>
      <c r="C27" s="220"/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</row>
    <row r="28" spans="1:32" ht="12.75">
      <c r="A28" s="220"/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0"/>
      <c r="AB28" s="220"/>
      <c r="AC28" s="220"/>
      <c r="AD28" s="220"/>
      <c r="AE28" s="220"/>
      <c r="AF28" s="220"/>
    </row>
    <row r="29" spans="1:32" ht="12.75">
      <c r="A29" s="220"/>
      <c r="B29" s="220"/>
      <c r="C29" s="220"/>
      <c r="D29" s="220"/>
      <c r="E29" s="220"/>
      <c r="F29" s="220"/>
      <c r="G29" s="220"/>
      <c r="H29" s="220"/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220"/>
      <c r="AB29" s="220"/>
      <c r="AC29" s="220"/>
      <c r="AD29" s="220"/>
      <c r="AE29" s="220"/>
      <c r="AF29" s="220"/>
    </row>
    <row r="30" spans="1:32" ht="12.75">
      <c r="A30" s="220"/>
      <c r="B30" s="220"/>
      <c r="C30" s="220"/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20"/>
      <c r="AA30" s="220"/>
      <c r="AB30" s="220"/>
      <c r="AC30" s="220"/>
      <c r="AD30" s="220"/>
      <c r="AE30" s="220"/>
      <c r="AF30" s="220"/>
    </row>
    <row r="31" spans="1:32" ht="12.75">
      <c r="A31" s="220"/>
      <c r="B31" s="220"/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0"/>
      <c r="X31" s="220"/>
      <c r="Y31" s="220"/>
      <c r="Z31" s="220"/>
      <c r="AA31" s="220"/>
      <c r="AB31" s="220"/>
      <c r="AC31" s="220"/>
      <c r="AD31" s="220"/>
      <c r="AE31" s="220"/>
      <c r="AF31" s="220"/>
    </row>
    <row r="32" spans="1:32" ht="12.75">
      <c r="A32" s="220"/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220"/>
      <c r="Y32" s="220"/>
      <c r="Z32" s="220"/>
      <c r="AA32" s="220"/>
      <c r="AB32" s="220"/>
      <c r="AC32" s="220"/>
      <c r="AD32" s="220"/>
      <c r="AE32" s="220"/>
      <c r="AF32" s="220"/>
    </row>
  </sheetData>
  <sheetProtection selectLockedCells="1" selectUnlockedCells="1"/>
  <mergeCells count="13">
    <mergeCell ref="B3:AD9"/>
    <mergeCell ref="A10:A11"/>
    <mergeCell ref="B10:B11"/>
    <mergeCell ref="C10:C11"/>
    <mergeCell ref="D10:D11"/>
    <mergeCell ref="E10:I10"/>
    <mergeCell ref="J10:O10"/>
    <mergeCell ref="P10:V10"/>
    <mergeCell ref="W10:Z10"/>
    <mergeCell ref="AA10:AC10"/>
    <mergeCell ref="AD10:AE10"/>
    <mergeCell ref="A19:AE19"/>
    <mergeCell ref="A24:AE24"/>
  </mergeCells>
  <printOptions/>
  <pageMargins left="0.5902777777777778" right="0.31527777777777777" top="0.5902777777777778" bottom="0.39375" header="0.5118055555555555" footer="0.5118055555555555"/>
  <pageSetup horizontalDpi="300" verticalDpi="300" orientation="landscape" paperSize="9" scale="68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view="pageBreakPreview" zoomScale="109" zoomScaleSheetLayoutView="109" workbookViewId="0" topLeftCell="A1">
      <selection activeCell="D25" sqref="D25"/>
    </sheetView>
  </sheetViews>
  <sheetFormatPr defaultColWidth="23.00390625" defaultRowHeight="12.75"/>
  <cols>
    <col min="1" max="1" width="6.75390625" style="35" customWidth="1"/>
    <col min="2" max="2" width="69.75390625" style="35" customWidth="1"/>
    <col min="3" max="4" width="15.125" style="35" customWidth="1"/>
    <col min="5" max="5" width="30.875" style="35" customWidth="1"/>
    <col min="6" max="16384" width="23.25390625" style="35" customWidth="1"/>
  </cols>
  <sheetData>
    <row r="1" ht="20.25" customHeight="1">
      <c r="E1" s="252" t="s">
        <v>352</v>
      </c>
    </row>
    <row r="2" ht="20.25" customHeight="1">
      <c r="E2" s="252" t="s">
        <v>353</v>
      </c>
    </row>
    <row r="3" ht="20.25" customHeight="1">
      <c r="E3" s="252" t="s">
        <v>354</v>
      </c>
    </row>
    <row r="4" ht="20.25" customHeight="1">
      <c r="E4" s="252"/>
    </row>
    <row r="5" spans="1:5" ht="15">
      <c r="A5" s="34" t="s">
        <v>355</v>
      </c>
      <c r="B5" s="34"/>
      <c r="C5" s="34"/>
      <c r="D5" s="34"/>
      <c r="E5" s="34"/>
    </row>
    <row r="6" spans="1:5" ht="14.25" customHeight="1">
      <c r="A6" s="34" t="s">
        <v>356</v>
      </c>
      <c r="B6" s="34"/>
      <c r="C6" s="34"/>
      <c r="D6" s="34"/>
      <c r="E6" s="34"/>
    </row>
    <row r="7" spans="1:5" ht="14.25" customHeight="1">
      <c r="A7" s="253"/>
      <c r="B7" s="253"/>
      <c r="C7" s="253"/>
      <c r="D7" s="253"/>
      <c r="E7" s="253"/>
    </row>
    <row r="8" ht="3.75" customHeight="1"/>
    <row r="9" spans="1:5" s="209" customFormat="1" ht="12.75" customHeight="1">
      <c r="A9" s="109" t="s">
        <v>357</v>
      </c>
      <c r="B9" s="109" t="s">
        <v>358</v>
      </c>
      <c r="C9" s="254" t="s">
        <v>359</v>
      </c>
      <c r="D9" s="254"/>
      <c r="E9" s="109" t="s">
        <v>360</v>
      </c>
    </row>
    <row r="10" spans="1:5" s="209" customFormat="1" ht="39">
      <c r="A10" s="109"/>
      <c r="B10" s="109"/>
      <c r="C10" s="103" t="s">
        <v>361</v>
      </c>
      <c r="D10" s="103" t="s">
        <v>362</v>
      </c>
      <c r="E10" s="109"/>
    </row>
    <row r="11" spans="1:5" s="209" customFormat="1" ht="17.25">
      <c r="A11" s="254"/>
      <c r="B11" s="255" t="s">
        <v>363</v>
      </c>
      <c r="C11" s="256"/>
      <c r="D11" s="256"/>
      <c r="E11" s="256"/>
    </row>
    <row r="12" spans="1:5" s="209" customFormat="1" ht="12.75">
      <c r="A12" s="254"/>
      <c r="B12" s="257" t="s">
        <v>364</v>
      </c>
      <c r="C12" s="258">
        <v>23960</v>
      </c>
      <c r="D12" s="258">
        <v>10968</v>
      </c>
      <c r="E12" s="258"/>
    </row>
    <row r="13" spans="1:5" s="209" customFormat="1" ht="12.75">
      <c r="A13" s="254"/>
      <c r="B13" s="259" t="s">
        <v>365</v>
      </c>
      <c r="C13" s="258">
        <v>23002</v>
      </c>
      <c r="D13" s="258">
        <v>10551</v>
      </c>
      <c r="E13" s="258"/>
    </row>
    <row r="14" spans="1:5" s="100" customFormat="1" ht="17.25">
      <c r="A14" s="260" t="s">
        <v>366</v>
      </c>
      <c r="B14" s="259" t="s">
        <v>367</v>
      </c>
      <c r="C14" s="261"/>
      <c r="D14" s="261"/>
      <c r="E14" s="261"/>
    </row>
    <row r="15" spans="1:5" s="100" customFormat="1" ht="26.25" customHeight="1">
      <c r="A15" s="262" t="s">
        <v>368</v>
      </c>
      <c r="B15" s="259" t="s">
        <v>369</v>
      </c>
      <c r="C15" s="263" t="s">
        <v>370</v>
      </c>
      <c r="D15" s="261" t="s">
        <v>370</v>
      </c>
      <c r="E15" s="261" t="s">
        <v>371</v>
      </c>
    </row>
    <row r="16" spans="1:5" s="100" customFormat="1" ht="23.25">
      <c r="A16" s="262"/>
      <c r="B16" s="264" t="s">
        <v>372</v>
      </c>
      <c r="C16" s="265">
        <v>3</v>
      </c>
      <c r="D16" s="266">
        <v>3</v>
      </c>
      <c r="E16" s="266"/>
    </row>
    <row r="17" spans="1:5" s="100" customFormat="1" ht="12.75">
      <c r="A17" s="262"/>
      <c r="B17" s="264" t="s">
        <v>373</v>
      </c>
      <c r="C17" s="265">
        <v>125</v>
      </c>
      <c r="D17" s="266">
        <v>128</v>
      </c>
      <c r="E17" s="266"/>
    </row>
    <row r="18" spans="1:5" s="100" customFormat="1" ht="34.5">
      <c r="A18" s="262" t="s">
        <v>374</v>
      </c>
      <c r="B18" s="259" t="s">
        <v>375</v>
      </c>
      <c r="C18" s="263" t="s">
        <v>370</v>
      </c>
      <c r="D18" s="261" t="s">
        <v>370</v>
      </c>
      <c r="E18" s="266" t="s">
        <v>371</v>
      </c>
    </row>
    <row r="19" spans="1:5" s="100" customFormat="1" ht="23.25">
      <c r="A19" s="267" t="s">
        <v>376</v>
      </c>
      <c r="B19" s="264" t="s">
        <v>377</v>
      </c>
      <c r="C19" s="265">
        <v>5</v>
      </c>
      <c r="D19" s="266">
        <v>6</v>
      </c>
      <c r="E19" s="266"/>
    </row>
    <row r="20" spans="1:5" s="100" customFormat="1" ht="23.25">
      <c r="A20" s="267" t="s">
        <v>378</v>
      </c>
      <c r="B20" s="264" t="s">
        <v>379</v>
      </c>
      <c r="C20" s="265">
        <v>1</v>
      </c>
      <c r="D20" s="265">
        <v>1</v>
      </c>
      <c r="E20" s="266"/>
    </row>
    <row r="21" spans="1:5" s="100" customFormat="1" ht="23.25">
      <c r="A21" s="267" t="s">
        <v>380</v>
      </c>
      <c r="B21" s="268" t="s">
        <v>381</v>
      </c>
      <c r="C21" s="265">
        <v>3</v>
      </c>
      <c r="D21" s="266">
        <v>3</v>
      </c>
      <c r="E21" s="266"/>
    </row>
    <row r="22" spans="1:5" s="100" customFormat="1" ht="23.25">
      <c r="A22" s="267" t="s">
        <v>382</v>
      </c>
      <c r="B22" s="264" t="s">
        <v>383</v>
      </c>
      <c r="C22" s="265">
        <v>7</v>
      </c>
      <c r="D22" s="265">
        <v>8</v>
      </c>
      <c r="E22" s="266"/>
    </row>
    <row r="23" spans="1:5" s="100" customFormat="1" ht="23.25">
      <c r="A23" s="269" t="s">
        <v>177</v>
      </c>
      <c r="B23" s="270" t="s">
        <v>384</v>
      </c>
      <c r="C23" s="263" t="s">
        <v>370</v>
      </c>
      <c r="D23" s="261" t="s">
        <v>370</v>
      </c>
      <c r="E23" s="266" t="s">
        <v>371</v>
      </c>
    </row>
    <row r="24" spans="1:5" s="100" customFormat="1" ht="23.25">
      <c r="A24" s="271" t="s">
        <v>385</v>
      </c>
      <c r="B24" s="272" t="s">
        <v>386</v>
      </c>
      <c r="C24" s="265">
        <v>1</v>
      </c>
      <c r="D24" s="266">
        <v>1</v>
      </c>
      <c r="E24" s="266"/>
    </row>
    <row r="25" spans="1:5" s="100" customFormat="1" ht="23.25">
      <c r="A25" s="271" t="s">
        <v>387</v>
      </c>
      <c r="B25" s="272" t="s">
        <v>388</v>
      </c>
      <c r="C25" s="265">
        <v>0</v>
      </c>
      <c r="D25" s="266">
        <v>0</v>
      </c>
      <c r="E25" s="266"/>
    </row>
    <row r="26" spans="1:5" s="100" customFormat="1" ht="34.5">
      <c r="A26" s="273" t="s">
        <v>389</v>
      </c>
      <c r="B26" s="274" t="s">
        <v>390</v>
      </c>
      <c r="C26" s="265">
        <v>0</v>
      </c>
      <c r="D26" s="266">
        <v>0</v>
      </c>
      <c r="E26" s="266"/>
    </row>
    <row r="27" spans="1:5" s="100" customFormat="1" ht="34.5">
      <c r="A27" s="275" t="s">
        <v>391</v>
      </c>
      <c r="B27" s="276" t="s">
        <v>392</v>
      </c>
      <c r="C27" s="266">
        <v>1</v>
      </c>
      <c r="D27" s="266">
        <v>1</v>
      </c>
      <c r="E27" s="266"/>
    </row>
    <row r="28" spans="1:5" s="100" customFormat="1" ht="34.5">
      <c r="A28" s="85" t="s">
        <v>393</v>
      </c>
      <c r="B28" s="257" t="s">
        <v>394</v>
      </c>
      <c r="C28" s="266">
        <v>1</v>
      </c>
      <c r="D28" s="266">
        <v>1</v>
      </c>
      <c r="E28" s="266"/>
    </row>
    <row r="29" spans="1:5" s="100" customFormat="1" ht="34.5">
      <c r="A29" s="277" t="s">
        <v>395</v>
      </c>
      <c r="B29" s="259" t="s">
        <v>396</v>
      </c>
      <c r="C29" s="266">
        <v>0</v>
      </c>
      <c r="D29" s="266">
        <v>0</v>
      </c>
      <c r="E29" s="266"/>
    </row>
    <row r="30" spans="1:5" s="100" customFormat="1" ht="23.25">
      <c r="A30" s="277" t="s">
        <v>232</v>
      </c>
      <c r="B30" s="259" t="s">
        <v>397</v>
      </c>
      <c r="C30" s="263" t="s">
        <v>370</v>
      </c>
      <c r="D30" s="261" t="s">
        <v>370</v>
      </c>
      <c r="E30" s="266" t="s">
        <v>371</v>
      </c>
    </row>
    <row r="31" spans="1:5" s="100" customFormat="1" ht="23.25">
      <c r="A31" s="278" t="s">
        <v>398</v>
      </c>
      <c r="B31" s="264" t="s">
        <v>399</v>
      </c>
      <c r="C31" s="265">
        <v>17012</v>
      </c>
      <c r="D31" s="266">
        <v>8547</v>
      </c>
      <c r="E31" s="266"/>
    </row>
    <row r="32" spans="1:5" s="100" customFormat="1" ht="34.5">
      <c r="A32" s="275" t="s">
        <v>400</v>
      </c>
      <c r="B32" s="276" t="s">
        <v>401</v>
      </c>
      <c r="C32" s="265">
        <v>0</v>
      </c>
      <c r="D32" s="266">
        <v>0</v>
      </c>
      <c r="E32" s="266"/>
    </row>
    <row r="33" spans="1:5" s="100" customFormat="1" ht="20.25">
      <c r="A33" s="279" t="s">
        <v>402</v>
      </c>
      <c r="B33" s="276" t="s">
        <v>403</v>
      </c>
      <c r="C33" s="261"/>
      <c r="D33" s="261"/>
      <c r="E33" s="261"/>
    </row>
    <row r="34" spans="1:5" s="100" customFormat="1" ht="23.25">
      <c r="A34" s="277" t="s">
        <v>395</v>
      </c>
      <c r="B34" s="257" t="s">
        <v>404</v>
      </c>
      <c r="C34" s="266">
        <v>0</v>
      </c>
      <c r="D34" s="266">
        <v>2</v>
      </c>
      <c r="E34" s="266"/>
    </row>
    <row r="35" spans="1:5" s="100" customFormat="1" ht="34.5">
      <c r="A35" s="85" t="s">
        <v>400</v>
      </c>
      <c r="B35" s="257" t="s">
        <v>405</v>
      </c>
      <c r="C35" s="266">
        <v>0</v>
      </c>
      <c r="D35" s="266">
        <v>0</v>
      </c>
      <c r="E35" s="266"/>
    </row>
    <row r="36" spans="1:5" s="100" customFormat="1" ht="34.5">
      <c r="A36" s="277" t="s">
        <v>406</v>
      </c>
      <c r="B36" s="257" t="s">
        <v>407</v>
      </c>
      <c r="C36" s="266">
        <v>0</v>
      </c>
      <c r="D36" s="266">
        <v>0</v>
      </c>
      <c r="E36" s="266"/>
    </row>
    <row r="37" spans="1:5" s="100" customFormat="1" ht="18">
      <c r="A37" s="260" t="s">
        <v>408</v>
      </c>
      <c r="B37" s="257" t="s">
        <v>409</v>
      </c>
      <c r="C37" s="261"/>
      <c r="D37" s="261"/>
      <c r="E37" s="261"/>
    </row>
    <row r="38" spans="1:5" s="100" customFormat="1" ht="34.5">
      <c r="A38" s="85" t="s">
        <v>410</v>
      </c>
      <c r="B38" s="257" t="s">
        <v>411</v>
      </c>
      <c r="C38" s="266">
        <v>1</v>
      </c>
      <c r="D38" s="266">
        <v>1</v>
      </c>
      <c r="E38" s="266"/>
    </row>
    <row r="39" spans="1:5" s="100" customFormat="1" ht="23.25">
      <c r="A39" s="277" t="s">
        <v>385</v>
      </c>
      <c r="B39" s="257" t="s">
        <v>412</v>
      </c>
      <c r="C39" s="280">
        <v>8</v>
      </c>
      <c r="D39" s="280">
        <v>6</v>
      </c>
      <c r="E39" s="281" t="s">
        <v>413</v>
      </c>
    </row>
    <row r="40" spans="1:5" s="100" customFormat="1" ht="34.5">
      <c r="A40" s="277" t="s">
        <v>387</v>
      </c>
      <c r="B40" s="257" t="s">
        <v>414</v>
      </c>
      <c r="C40" s="280">
        <v>8</v>
      </c>
      <c r="D40" s="280">
        <v>6</v>
      </c>
      <c r="E40" s="281" t="s">
        <v>413</v>
      </c>
    </row>
    <row r="41" spans="1:5" s="100" customFormat="1" ht="34.5">
      <c r="A41" s="277" t="s">
        <v>389</v>
      </c>
      <c r="B41" s="257" t="s">
        <v>415</v>
      </c>
      <c r="C41" s="266">
        <v>0</v>
      </c>
      <c r="D41" s="266">
        <v>0</v>
      </c>
      <c r="E41" s="266"/>
    </row>
    <row r="42" spans="1:5" s="100" customFormat="1" ht="34.5">
      <c r="A42" s="85" t="s">
        <v>416</v>
      </c>
      <c r="B42" s="257" t="s">
        <v>417</v>
      </c>
      <c r="C42" s="266">
        <v>0</v>
      </c>
      <c r="D42" s="266">
        <v>0</v>
      </c>
      <c r="E42" s="266"/>
    </row>
    <row r="43" spans="1:5" s="100" customFormat="1" ht="23.25">
      <c r="A43" s="277" t="s">
        <v>418</v>
      </c>
      <c r="B43" s="259" t="s">
        <v>419</v>
      </c>
      <c r="C43" s="266">
        <v>7</v>
      </c>
      <c r="D43" s="266">
        <v>10</v>
      </c>
      <c r="E43" s="266"/>
    </row>
    <row r="44" spans="1:5" s="100" customFormat="1" ht="12.75">
      <c r="A44" s="262" t="s">
        <v>183</v>
      </c>
      <c r="B44" s="259" t="s">
        <v>420</v>
      </c>
      <c r="C44" s="263" t="s">
        <v>370</v>
      </c>
      <c r="D44" s="261" t="s">
        <v>370</v>
      </c>
      <c r="E44" s="266" t="s">
        <v>371</v>
      </c>
    </row>
    <row r="45" spans="1:5" s="100" customFormat="1" ht="23.25">
      <c r="A45" s="267" t="s">
        <v>421</v>
      </c>
      <c r="B45" s="264" t="s">
        <v>422</v>
      </c>
      <c r="C45" s="282">
        <v>0</v>
      </c>
      <c r="D45" s="282">
        <f>(20+10)/2</f>
        <v>15</v>
      </c>
      <c r="E45" s="266"/>
    </row>
    <row r="46" spans="1:5" s="100" customFormat="1" ht="34.5">
      <c r="A46" s="267" t="s">
        <v>423</v>
      </c>
      <c r="B46" s="264" t="s">
        <v>424</v>
      </c>
      <c r="C46" s="265">
        <v>0.71</v>
      </c>
      <c r="D46" s="266">
        <v>1.26</v>
      </c>
      <c r="E46" s="266"/>
    </row>
    <row r="47" spans="1:5" s="100" customFormat="1" ht="34.5">
      <c r="A47" s="267" t="s">
        <v>425</v>
      </c>
      <c r="B47" s="264" t="s">
        <v>426</v>
      </c>
      <c r="C47" s="265">
        <v>0</v>
      </c>
      <c r="D47" s="266">
        <v>0</v>
      </c>
      <c r="E47" s="266"/>
    </row>
    <row r="48" spans="1:5" s="100" customFormat="1" ht="34.5">
      <c r="A48" s="283" t="s">
        <v>427</v>
      </c>
      <c r="B48" s="276" t="s">
        <v>428</v>
      </c>
      <c r="C48" s="265">
        <v>0</v>
      </c>
      <c r="D48" s="266">
        <v>0</v>
      </c>
      <c r="E48" s="266"/>
    </row>
    <row r="50" spans="1:5" s="125" customFormat="1" ht="15">
      <c r="A50" s="219"/>
      <c r="B50" s="284" t="s">
        <v>429</v>
      </c>
      <c r="C50" s="285"/>
      <c r="D50" s="285"/>
      <c r="E50" s="285"/>
    </row>
    <row r="51" spans="1:5" s="100" customFormat="1" ht="16.5" customHeight="1">
      <c r="A51" s="286"/>
      <c r="B51" s="287"/>
      <c r="C51" s="288" t="s">
        <v>430</v>
      </c>
      <c r="D51" s="234"/>
      <c r="E51" s="288" t="s">
        <v>431</v>
      </c>
    </row>
    <row r="54" spans="1:2" ht="13.5">
      <c r="A54" s="35" t="s">
        <v>432</v>
      </c>
      <c r="B54" s="35" t="s">
        <v>433</v>
      </c>
    </row>
    <row r="55" ht="13.5">
      <c r="B55" s="35" t="s">
        <v>434</v>
      </c>
    </row>
    <row r="56" spans="2:6" ht="13.5">
      <c r="B56" s="79" t="s">
        <v>435</v>
      </c>
      <c r="C56" s="79"/>
      <c r="D56" s="79"/>
      <c r="E56" s="79"/>
      <c r="F56" s="79"/>
    </row>
    <row r="57" spans="2:6" ht="13.5">
      <c r="B57" s="79" t="s">
        <v>436</v>
      </c>
      <c r="C57" s="79"/>
      <c r="D57" s="79"/>
      <c r="E57" s="79"/>
      <c r="F57" s="79"/>
    </row>
    <row r="58" spans="2:6" ht="13.5">
      <c r="B58" s="79" t="s">
        <v>437</v>
      </c>
      <c r="C58" s="79"/>
      <c r="D58" s="79"/>
      <c r="E58" s="79"/>
      <c r="F58" s="79"/>
    </row>
    <row r="59" spans="2:6" ht="13.5">
      <c r="B59" s="79" t="s">
        <v>438</v>
      </c>
      <c r="C59" s="79"/>
      <c r="D59" s="79"/>
      <c r="E59" s="79"/>
      <c r="F59" s="79"/>
    </row>
    <row r="60" spans="2:6" ht="13.5">
      <c r="B60" s="79" t="s">
        <v>439</v>
      </c>
      <c r="C60" s="79"/>
      <c r="D60" s="79"/>
      <c r="E60" s="79"/>
      <c r="F60" s="79"/>
    </row>
    <row r="61" spans="2:6" ht="13.5">
      <c r="B61" s="79" t="s">
        <v>440</v>
      </c>
      <c r="C61" s="79"/>
      <c r="D61" s="79"/>
      <c r="E61" s="79"/>
      <c r="F61" s="79"/>
    </row>
    <row r="62" spans="2:6" ht="13.5">
      <c r="B62" s="79" t="s">
        <v>441</v>
      </c>
      <c r="C62" s="79"/>
      <c r="D62" s="79"/>
      <c r="E62" s="79"/>
      <c r="F62" s="79"/>
    </row>
  </sheetData>
  <sheetProtection selectLockedCells="1" selectUnlockedCells="1"/>
  <mergeCells count="7">
    <mergeCell ref="A5:E5"/>
    <mergeCell ref="A6:E6"/>
    <mergeCell ref="A9:A10"/>
    <mergeCell ref="B9:B10"/>
    <mergeCell ref="C9:D9"/>
    <mergeCell ref="E9:E10"/>
    <mergeCell ref="A15:A17"/>
  </mergeCells>
  <printOptions horizontalCentered="1"/>
  <pageMargins left="0" right="0" top="0" bottom="0" header="0.5118055555555555" footer="0.5118055555555555"/>
  <pageSetup fitToHeight="1" fitToWidth="1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4"/>
  <sheetViews>
    <sheetView view="pageBreakPreview" zoomScale="109" zoomScaleSheetLayoutView="109" workbookViewId="0" topLeftCell="A7">
      <selection activeCell="B9" sqref="B9"/>
    </sheetView>
  </sheetViews>
  <sheetFormatPr defaultColWidth="23.00390625" defaultRowHeight="12.75"/>
  <cols>
    <col min="1" max="1" width="7.875" style="35" customWidth="1"/>
    <col min="2" max="2" width="63.625" style="35" customWidth="1"/>
    <col min="3" max="4" width="16.125" style="35" customWidth="1"/>
    <col min="5" max="5" width="24.875" style="35" customWidth="1"/>
    <col min="6" max="16384" width="23.25390625" style="35" customWidth="1"/>
  </cols>
  <sheetData>
    <row r="1" ht="20.25" customHeight="1">
      <c r="E1" s="252" t="s">
        <v>352</v>
      </c>
    </row>
    <row r="2" ht="20.25" customHeight="1">
      <c r="E2" s="252" t="s">
        <v>353</v>
      </c>
    </row>
    <row r="3" ht="20.25" customHeight="1">
      <c r="E3" s="252" t="s">
        <v>442</v>
      </c>
    </row>
    <row r="4" ht="20.25" customHeight="1">
      <c r="E4" s="252"/>
    </row>
    <row r="5" spans="1:5" ht="15">
      <c r="A5" s="34" t="s">
        <v>355</v>
      </c>
      <c r="B5" s="34"/>
      <c r="C5" s="34"/>
      <c r="D5" s="34"/>
      <c r="E5" s="34"/>
    </row>
    <row r="6" spans="1:5" ht="14.25" customHeight="1">
      <c r="A6" s="34" t="s">
        <v>356</v>
      </c>
      <c r="B6" s="34"/>
      <c r="C6" s="34"/>
      <c r="D6" s="34"/>
      <c r="E6" s="34"/>
    </row>
    <row r="7" spans="1:5" ht="14.25" customHeight="1">
      <c r="A7" s="253"/>
      <c r="B7" s="253"/>
      <c r="C7" s="253"/>
      <c r="D7" s="253"/>
      <c r="E7" s="253"/>
    </row>
    <row r="8" ht="3.75" customHeight="1"/>
    <row r="9" spans="1:5" s="209" customFormat="1" ht="12.75" customHeight="1">
      <c r="A9" s="109" t="s">
        <v>357</v>
      </c>
      <c r="B9" s="109" t="s">
        <v>358</v>
      </c>
      <c r="C9" s="254" t="s">
        <v>359</v>
      </c>
      <c r="D9" s="254"/>
      <c r="E9" s="109" t="s">
        <v>360</v>
      </c>
    </row>
    <row r="10" spans="1:5" s="209" customFormat="1" ht="26.25">
      <c r="A10" s="109"/>
      <c r="B10" s="109"/>
      <c r="C10" s="103" t="s">
        <v>361</v>
      </c>
      <c r="D10" s="103" t="s">
        <v>362</v>
      </c>
      <c r="E10" s="109"/>
    </row>
    <row r="11" spans="1:5" s="100" customFormat="1" ht="17.25">
      <c r="A11" s="254"/>
      <c r="B11" s="255" t="s">
        <v>443</v>
      </c>
      <c r="C11" s="289"/>
      <c r="D11" s="289"/>
      <c r="E11" s="289"/>
    </row>
    <row r="12" spans="1:5" s="100" customFormat="1" ht="20.25">
      <c r="A12" s="260" t="s">
        <v>402</v>
      </c>
      <c r="B12" s="257" t="s">
        <v>403</v>
      </c>
      <c r="C12" s="290"/>
      <c r="D12" s="290"/>
      <c r="E12" s="290"/>
    </row>
    <row r="13" spans="1:5" s="100" customFormat="1" ht="23.25">
      <c r="A13" s="85" t="s">
        <v>177</v>
      </c>
      <c r="B13" s="257" t="s">
        <v>444</v>
      </c>
      <c r="C13" s="263" t="s">
        <v>370</v>
      </c>
      <c r="D13" s="261" t="s">
        <v>370</v>
      </c>
      <c r="E13" s="266" t="s">
        <v>371</v>
      </c>
    </row>
    <row r="14" spans="1:5" s="100" customFormat="1" ht="34.5">
      <c r="A14" s="85" t="s">
        <v>385</v>
      </c>
      <c r="B14" s="257" t="s">
        <v>445</v>
      </c>
      <c r="C14" s="291">
        <v>30</v>
      </c>
      <c r="D14" s="291">
        <v>30</v>
      </c>
      <c r="E14" s="292"/>
    </row>
    <row r="15" spans="1:5" s="100" customFormat="1" ht="23.25">
      <c r="A15" s="85" t="s">
        <v>446</v>
      </c>
      <c r="B15" s="257" t="s">
        <v>447</v>
      </c>
      <c r="C15" s="263" t="s">
        <v>370</v>
      </c>
      <c r="D15" s="261" t="s">
        <v>370</v>
      </c>
      <c r="E15" s="266" t="s">
        <v>371</v>
      </c>
    </row>
    <row r="16" spans="1:5" s="100" customFormat="1" ht="27" customHeight="1">
      <c r="A16" s="85" t="s">
        <v>448</v>
      </c>
      <c r="B16" s="257" t="s">
        <v>449</v>
      </c>
      <c r="C16" s="291">
        <v>15</v>
      </c>
      <c r="D16" s="291">
        <v>15</v>
      </c>
      <c r="E16" s="292"/>
    </row>
    <row r="17" spans="1:5" s="100" customFormat="1" ht="12.75">
      <c r="A17" s="85" t="s">
        <v>450</v>
      </c>
      <c r="B17" s="257" t="s">
        <v>451</v>
      </c>
      <c r="C17" s="291">
        <v>15</v>
      </c>
      <c r="D17" s="291">
        <v>15</v>
      </c>
      <c r="E17" s="292"/>
    </row>
    <row r="18" spans="1:5" s="100" customFormat="1" ht="66" customHeight="1">
      <c r="A18" s="85" t="s">
        <v>389</v>
      </c>
      <c r="B18" s="257" t="s">
        <v>452</v>
      </c>
      <c r="C18" s="291">
        <v>0</v>
      </c>
      <c r="D18" s="291">
        <v>1</v>
      </c>
      <c r="E18" s="280" t="s">
        <v>453</v>
      </c>
    </row>
    <row r="19" spans="1:5" s="100" customFormat="1" ht="23.25">
      <c r="A19" s="85"/>
      <c r="B19" s="257" t="s">
        <v>454</v>
      </c>
      <c r="C19" s="291">
        <v>14</v>
      </c>
      <c r="D19" s="291">
        <v>13</v>
      </c>
      <c r="E19" s="292"/>
    </row>
    <row r="20" spans="1:5" s="100" customFormat="1" ht="17.25">
      <c r="A20" s="293" t="s">
        <v>455</v>
      </c>
      <c r="B20" s="257"/>
      <c r="C20" s="291"/>
      <c r="D20" s="291"/>
      <c r="E20" s="292"/>
    </row>
    <row r="21" spans="1:5" s="100" customFormat="1" ht="45.75">
      <c r="A21" s="85" t="s">
        <v>456</v>
      </c>
      <c r="B21" s="294" t="s">
        <v>457</v>
      </c>
      <c r="C21" s="295">
        <v>3009</v>
      </c>
      <c r="D21" s="295">
        <v>3090</v>
      </c>
      <c r="E21" s="292" t="s">
        <v>458</v>
      </c>
    </row>
    <row r="22" spans="1:5" s="125" customFormat="1" ht="17.25">
      <c r="A22" s="219"/>
      <c r="B22" s="296"/>
      <c r="C22" s="297"/>
      <c r="D22" s="297"/>
      <c r="E22" s="297"/>
    </row>
    <row r="23" spans="1:5" s="125" customFormat="1" ht="15">
      <c r="A23" s="219"/>
      <c r="B23" s="284" t="s">
        <v>429</v>
      </c>
      <c r="C23" s="285"/>
      <c r="D23" s="285"/>
      <c r="E23" s="285"/>
    </row>
    <row r="24" spans="1:5" s="100" customFormat="1" ht="16.5" customHeight="1">
      <c r="A24" s="286"/>
      <c r="B24" s="287"/>
      <c r="C24" s="288" t="s">
        <v>430</v>
      </c>
      <c r="D24" s="234"/>
      <c r="E24" s="288" t="s">
        <v>431</v>
      </c>
    </row>
  </sheetData>
  <sheetProtection selectLockedCells="1" selectUnlockedCells="1"/>
  <mergeCells count="7">
    <mergeCell ref="A5:E5"/>
    <mergeCell ref="A6:E6"/>
    <mergeCell ref="A9:A10"/>
    <mergeCell ref="B9:B10"/>
    <mergeCell ref="C9:D9"/>
    <mergeCell ref="E9:E10"/>
    <mergeCell ref="A18:A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7"/>
  <sheetViews>
    <sheetView view="pageBreakPreview" zoomScale="109" zoomScaleSheetLayoutView="109" workbookViewId="0" topLeftCell="A1">
      <selection activeCell="C15" sqref="C15"/>
    </sheetView>
  </sheetViews>
  <sheetFormatPr defaultColWidth="23.00390625" defaultRowHeight="12.75"/>
  <cols>
    <col min="1" max="1" width="8.375" style="35" customWidth="1"/>
    <col min="2" max="2" width="42.25390625" style="35" customWidth="1"/>
    <col min="3" max="3" width="47.125" style="35" customWidth="1"/>
    <col min="4" max="4" width="30.00390625" style="35" customWidth="1"/>
    <col min="5" max="16384" width="23.25390625" style="35" customWidth="1"/>
  </cols>
  <sheetData>
    <row r="1" ht="20.25" customHeight="1">
      <c r="D1" s="252" t="s">
        <v>352</v>
      </c>
    </row>
    <row r="2" ht="14.25" customHeight="1">
      <c r="D2" s="252" t="s">
        <v>353</v>
      </c>
    </row>
    <row r="3" ht="13.5" customHeight="1">
      <c r="D3" s="252" t="s">
        <v>459</v>
      </c>
    </row>
    <row r="4" ht="20.25" customHeight="1">
      <c r="D4" s="252"/>
    </row>
    <row r="5" spans="1:4" ht="15">
      <c r="A5" s="34" t="s">
        <v>355</v>
      </c>
      <c r="B5" s="34"/>
      <c r="C5" s="34"/>
      <c r="D5" s="34"/>
    </row>
    <row r="6" spans="1:4" ht="14.25" customHeight="1">
      <c r="A6" s="34" t="s">
        <v>460</v>
      </c>
      <c r="B6" s="34"/>
      <c r="C6" s="34"/>
      <c r="D6" s="34"/>
    </row>
    <row r="7" spans="1:4" ht="14.25" customHeight="1">
      <c r="A7" s="253"/>
      <c r="B7" s="253"/>
      <c r="C7" s="253"/>
      <c r="D7" s="253"/>
    </row>
    <row r="8" spans="1:4" ht="36.75" customHeight="1">
      <c r="A8" s="253"/>
      <c r="B8" s="298" t="s">
        <v>461</v>
      </c>
      <c r="C8" s="298"/>
      <c r="D8" s="253"/>
    </row>
    <row r="9" spans="1:4" ht="14.25" customHeight="1">
      <c r="A9" s="253"/>
      <c r="B9" s="34"/>
      <c r="C9" s="34"/>
      <c r="D9" s="253"/>
    </row>
    <row r="10" spans="1:4" ht="14.25" customHeight="1">
      <c r="A10" s="253"/>
      <c r="B10" s="296" t="s">
        <v>462</v>
      </c>
      <c r="C10" s="253"/>
      <c r="D10" s="253"/>
    </row>
    <row r="11" ht="3.75" customHeight="1"/>
    <row r="12" spans="1:4" s="209" customFormat="1" ht="26.25">
      <c r="A12" s="109" t="s">
        <v>2</v>
      </c>
      <c r="B12" s="299" t="s">
        <v>463</v>
      </c>
      <c r="C12" s="299" t="s">
        <v>464</v>
      </c>
      <c r="D12" s="109" t="s">
        <v>360</v>
      </c>
    </row>
    <row r="13" spans="1:4" s="125" customFormat="1" ht="13.5">
      <c r="A13" s="104">
        <v>1</v>
      </c>
      <c r="B13" s="104">
        <v>2</v>
      </c>
      <c r="C13" s="104">
        <v>3</v>
      </c>
      <c r="D13" s="104">
        <v>4</v>
      </c>
    </row>
    <row r="14" spans="1:4" ht="17.25">
      <c r="A14" s="104"/>
      <c r="B14" s="300" t="s">
        <v>465</v>
      </c>
      <c r="C14" s="301"/>
      <c r="D14" s="302"/>
    </row>
    <row r="15" spans="1:4" ht="13.5">
      <c r="A15" s="104">
        <v>1</v>
      </c>
      <c r="B15" s="303">
        <v>1</v>
      </c>
      <c r="C15" s="304">
        <v>12.11</v>
      </c>
      <c r="D15" s="302"/>
    </row>
    <row r="16" spans="1:4" ht="13.5">
      <c r="A16" s="104">
        <v>2</v>
      </c>
      <c r="B16" s="303">
        <v>2</v>
      </c>
      <c r="C16" s="304">
        <v>12.11</v>
      </c>
      <c r="D16" s="302"/>
    </row>
    <row r="17" spans="1:4" ht="13.5">
      <c r="A17" s="104">
        <v>3</v>
      </c>
      <c r="B17" s="303">
        <v>3</v>
      </c>
      <c r="C17" s="304">
        <v>13.11</v>
      </c>
      <c r="D17" s="302"/>
    </row>
    <row r="18" spans="1:4" ht="17.25">
      <c r="A18" s="104"/>
      <c r="B18" s="300"/>
      <c r="C18" s="305"/>
      <c r="D18" s="302"/>
    </row>
    <row r="19" spans="1:4" ht="17.25">
      <c r="A19" s="104"/>
      <c r="B19" s="300"/>
      <c r="C19" s="305"/>
      <c r="D19" s="302"/>
    </row>
    <row r="20" spans="1:4" ht="17.25">
      <c r="A20" s="104"/>
      <c r="B20" s="300"/>
      <c r="C20" s="301"/>
      <c r="D20" s="302"/>
    </row>
    <row r="21" spans="1:4" ht="17.25">
      <c r="A21" s="104"/>
      <c r="B21" s="300" t="s">
        <v>466</v>
      </c>
      <c r="C21" s="301"/>
      <c r="D21" s="302"/>
    </row>
    <row r="22" spans="1:4" ht="13.5">
      <c r="A22" s="104">
        <v>2</v>
      </c>
      <c r="B22" s="303">
        <v>1</v>
      </c>
      <c r="C22" s="304">
        <v>8.42</v>
      </c>
      <c r="D22" s="302"/>
    </row>
    <row r="23" spans="1:4" ht="13.5">
      <c r="A23" s="104">
        <v>3</v>
      </c>
      <c r="B23" s="303">
        <v>2</v>
      </c>
      <c r="C23" s="304">
        <v>8.42</v>
      </c>
      <c r="D23" s="302"/>
    </row>
    <row r="24" spans="1:4" ht="13.5">
      <c r="A24" s="104">
        <v>4</v>
      </c>
      <c r="B24" s="303">
        <v>3</v>
      </c>
      <c r="C24" s="304">
        <v>8.42</v>
      </c>
      <c r="D24" s="302"/>
    </row>
    <row r="25" spans="1:4" ht="13.5">
      <c r="A25" s="104">
        <v>5</v>
      </c>
      <c r="B25" s="303">
        <v>4</v>
      </c>
      <c r="C25" s="304">
        <v>8.42</v>
      </c>
      <c r="D25" s="302"/>
    </row>
    <row r="26" spans="1:4" ht="13.5">
      <c r="A26" s="104">
        <v>7</v>
      </c>
      <c r="B26" s="303">
        <v>5</v>
      </c>
      <c r="C26" s="304">
        <v>8.42</v>
      </c>
      <c r="D26" s="302"/>
    </row>
    <row r="27" spans="1:4" ht="13.5">
      <c r="A27" s="104">
        <v>8</v>
      </c>
      <c r="B27" s="303">
        <v>6</v>
      </c>
      <c r="C27" s="304">
        <v>8.42</v>
      </c>
      <c r="D27" s="302"/>
    </row>
    <row r="28" spans="1:4" ht="13.5">
      <c r="A28" s="104">
        <v>12</v>
      </c>
      <c r="B28" s="303">
        <v>7</v>
      </c>
      <c r="C28" s="304">
        <v>8.42</v>
      </c>
      <c r="D28" s="302"/>
    </row>
    <row r="29" spans="1:4" ht="13.5">
      <c r="A29" s="104">
        <v>16</v>
      </c>
      <c r="B29" s="303">
        <v>8</v>
      </c>
      <c r="C29" s="304">
        <v>8.42</v>
      </c>
      <c r="D29" s="302"/>
    </row>
    <row r="30" spans="1:4" ht="13.5">
      <c r="A30" s="104">
        <v>17</v>
      </c>
      <c r="B30" s="303">
        <v>9</v>
      </c>
      <c r="C30" s="304">
        <v>8.42</v>
      </c>
      <c r="D30" s="302"/>
    </row>
    <row r="31" spans="1:4" ht="13.5">
      <c r="A31" s="104">
        <v>18</v>
      </c>
      <c r="B31" s="303">
        <v>10</v>
      </c>
      <c r="C31" s="304">
        <v>8.42</v>
      </c>
      <c r="D31" s="302"/>
    </row>
    <row r="32" spans="1:4" ht="17.25">
      <c r="A32" s="104"/>
      <c r="B32" s="300"/>
      <c r="C32" s="305"/>
      <c r="D32" s="302"/>
    </row>
    <row r="33" spans="1:4" ht="53.25" customHeight="1">
      <c r="A33" s="306"/>
      <c r="B33" s="306"/>
      <c r="C33" s="306"/>
      <c r="D33" s="306"/>
    </row>
    <row r="36" spans="1:4" s="125" customFormat="1" ht="15">
      <c r="A36" s="219"/>
      <c r="B36" s="284" t="s">
        <v>429</v>
      </c>
      <c r="C36" s="285"/>
      <c r="D36" s="285"/>
    </row>
    <row r="37" spans="1:4" s="100" customFormat="1" ht="16.5" customHeight="1">
      <c r="A37" s="286"/>
      <c r="B37" s="287"/>
      <c r="C37" s="288" t="s">
        <v>430</v>
      </c>
      <c r="D37" s="288" t="s">
        <v>431</v>
      </c>
    </row>
  </sheetData>
  <sheetProtection selectLockedCells="1" selectUnlockedCells="1"/>
  <mergeCells count="5">
    <mergeCell ref="A5:D5"/>
    <mergeCell ref="A6:D6"/>
    <mergeCell ref="B8:C8"/>
    <mergeCell ref="B9:C9"/>
    <mergeCell ref="A33:D3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3"/>
  <sheetViews>
    <sheetView view="pageBreakPreview" zoomScale="109" zoomScaleSheetLayoutView="109" workbookViewId="0" topLeftCell="A10">
      <selection activeCell="D19" sqref="D19"/>
    </sheetView>
  </sheetViews>
  <sheetFormatPr defaultColWidth="23.00390625" defaultRowHeight="12.75"/>
  <cols>
    <col min="1" max="1" width="7.875" style="35" customWidth="1"/>
    <col min="2" max="2" width="63.625" style="35" customWidth="1"/>
    <col min="3" max="4" width="15.625" style="35" customWidth="1"/>
    <col min="5" max="5" width="23.625" style="35" customWidth="1"/>
    <col min="6" max="16384" width="23.25390625" style="35" customWidth="1"/>
  </cols>
  <sheetData>
    <row r="1" ht="20.25" customHeight="1">
      <c r="E1" s="252" t="s">
        <v>352</v>
      </c>
    </row>
    <row r="2" ht="20.25" customHeight="1">
      <c r="E2" s="252" t="s">
        <v>353</v>
      </c>
    </row>
    <row r="3" ht="20.25" customHeight="1">
      <c r="E3" s="252" t="s">
        <v>467</v>
      </c>
    </row>
    <row r="4" ht="20.25" customHeight="1">
      <c r="E4" s="252"/>
    </row>
    <row r="5" spans="1:5" ht="15">
      <c r="A5" s="34" t="s">
        <v>355</v>
      </c>
      <c r="B5" s="34"/>
      <c r="C5" s="34"/>
      <c r="D5" s="34"/>
      <c r="E5" s="34"/>
    </row>
    <row r="6" spans="1:5" ht="14.25" customHeight="1">
      <c r="A6" s="34" t="s">
        <v>356</v>
      </c>
      <c r="B6" s="34"/>
      <c r="C6" s="34"/>
      <c r="D6" s="34"/>
      <c r="E6" s="34"/>
    </row>
    <row r="7" spans="1:5" ht="14.25" customHeight="1">
      <c r="A7" s="253"/>
      <c r="B7" s="253"/>
      <c r="C7" s="253"/>
      <c r="D7" s="253"/>
      <c r="E7" s="253"/>
    </row>
    <row r="8" ht="3.75" customHeight="1"/>
    <row r="9" spans="1:5" s="209" customFormat="1" ht="12.75" customHeight="1">
      <c r="A9" s="109" t="s">
        <v>357</v>
      </c>
      <c r="B9" s="109" t="s">
        <v>358</v>
      </c>
      <c r="C9" s="254" t="s">
        <v>359</v>
      </c>
      <c r="D9" s="254"/>
      <c r="E9" s="109" t="s">
        <v>360</v>
      </c>
    </row>
    <row r="10" spans="1:5" s="209" customFormat="1" ht="26.25">
      <c r="A10" s="109"/>
      <c r="B10" s="109"/>
      <c r="C10" s="103" t="s">
        <v>361</v>
      </c>
      <c r="D10" s="103" t="s">
        <v>362</v>
      </c>
      <c r="E10" s="109"/>
    </row>
    <row r="11" spans="1:5" s="100" customFormat="1" ht="17.25">
      <c r="A11" s="85"/>
      <c r="B11" s="255" t="s">
        <v>468</v>
      </c>
      <c r="C11" s="291"/>
      <c r="D11" s="291"/>
      <c r="E11" s="213"/>
    </row>
    <row r="12" spans="1:5" s="100" customFormat="1" ht="20.25">
      <c r="A12" s="260" t="s">
        <v>402</v>
      </c>
      <c r="B12" s="257" t="s">
        <v>403</v>
      </c>
      <c r="C12" s="290"/>
      <c r="D12" s="290"/>
      <c r="E12" s="255"/>
    </row>
    <row r="13" spans="1:5" s="100" customFormat="1" ht="57">
      <c r="A13" s="85" t="s">
        <v>421</v>
      </c>
      <c r="B13" s="257" t="s">
        <v>469</v>
      </c>
      <c r="C13" s="291">
        <v>0</v>
      </c>
      <c r="D13" s="291">
        <v>0</v>
      </c>
      <c r="E13" s="213"/>
    </row>
    <row r="14" spans="1:5" s="100" customFormat="1" ht="34.5">
      <c r="A14" s="277" t="s">
        <v>470</v>
      </c>
      <c r="B14" s="257" t="s">
        <v>471</v>
      </c>
      <c r="C14" s="291">
        <v>0</v>
      </c>
      <c r="D14" s="291">
        <v>0</v>
      </c>
      <c r="E14" s="213"/>
    </row>
    <row r="15" spans="1:5" s="100" customFormat="1" ht="18">
      <c r="A15" s="260" t="s">
        <v>408</v>
      </c>
      <c r="B15" s="257" t="s">
        <v>409</v>
      </c>
      <c r="C15" s="290"/>
      <c r="D15" s="290"/>
      <c r="E15" s="255"/>
    </row>
    <row r="16" spans="1:5" s="100" customFormat="1" ht="54.75" customHeight="1">
      <c r="A16" s="291" t="s">
        <v>416</v>
      </c>
      <c r="B16" s="257" t="s">
        <v>472</v>
      </c>
      <c r="C16" s="291">
        <v>0</v>
      </c>
      <c r="D16" s="291">
        <v>0</v>
      </c>
      <c r="E16" s="213"/>
    </row>
    <row r="17" spans="1:5" s="100" customFormat="1" ht="34.5">
      <c r="A17" s="269" t="s">
        <v>195</v>
      </c>
      <c r="B17" s="257" t="s">
        <v>473</v>
      </c>
      <c r="C17" s="263" t="s">
        <v>370</v>
      </c>
      <c r="D17" s="261" t="s">
        <v>370</v>
      </c>
      <c r="E17" s="307" t="s">
        <v>371</v>
      </c>
    </row>
    <row r="18" spans="1:5" s="100" customFormat="1" ht="34.5">
      <c r="A18" s="269" t="s">
        <v>474</v>
      </c>
      <c r="B18" s="257" t="s">
        <v>475</v>
      </c>
      <c r="C18" s="263">
        <v>0</v>
      </c>
      <c r="D18" s="261">
        <v>0</v>
      </c>
      <c r="E18" s="307"/>
    </row>
    <row r="19" spans="1:5" s="100" customFormat="1" ht="39" customHeight="1">
      <c r="A19" s="85" t="s">
        <v>476</v>
      </c>
      <c r="B19" s="257" t="s">
        <v>477</v>
      </c>
      <c r="C19" s="291">
        <v>0</v>
      </c>
      <c r="D19" s="291">
        <v>0</v>
      </c>
      <c r="E19" s="213"/>
    </row>
    <row r="20" spans="1:5" s="100" customFormat="1" ht="129.75" customHeight="1">
      <c r="A20" s="85"/>
      <c r="B20" s="257" t="s">
        <v>478</v>
      </c>
      <c r="C20" s="308">
        <v>0</v>
      </c>
      <c r="D20" s="308">
        <v>1</v>
      </c>
      <c r="E20" s="254" t="s">
        <v>479</v>
      </c>
    </row>
    <row r="21" spans="1:5" s="125" customFormat="1" ht="17.25">
      <c r="A21" s="219"/>
      <c r="B21" s="296"/>
      <c r="C21" s="297"/>
      <c r="D21" s="297"/>
      <c r="E21" s="297"/>
    </row>
    <row r="22" spans="1:5" s="125" customFormat="1" ht="15">
      <c r="A22" s="219"/>
      <c r="B22" s="284" t="s">
        <v>429</v>
      </c>
      <c r="C22" s="285"/>
      <c r="D22" s="285"/>
      <c r="E22" s="285"/>
    </row>
    <row r="23" spans="1:5" s="100" customFormat="1" ht="16.5" customHeight="1">
      <c r="A23" s="286"/>
      <c r="B23" s="287"/>
      <c r="C23" s="288" t="s">
        <v>430</v>
      </c>
      <c r="D23" s="234"/>
      <c r="E23" s="288" t="s">
        <v>431</v>
      </c>
    </row>
  </sheetData>
  <sheetProtection selectLockedCells="1" selectUnlockedCells="1"/>
  <mergeCells count="7">
    <mergeCell ref="A5:E5"/>
    <mergeCell ref="A6:E6"/>
    <mergeCell ref="A9:A10"/>
    <mergeCell ref="B9:B10"/>
    <mergeCell ref="C9:D9"/>
    <mergeCell ref="E9:E10"/>
    <mergeCell ref="A19:A2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6"/>
  <sheetViews>
    <sheetView view="pageBreakPreview" zoomScale="109" zoomScaleSheetLayoutView="109" workbookViewId="0" topLeftCell="A7">
      <selection activeCell="C15" sqref="C15"/>
    </sheetView>
  </sheetViews>
  <sheetFormatPr defaultColWidth="23.00390625" defaultRowHeight="12.75"/>
  <cols>
    <col min="1" max="1" width="6.375" style="35" customWidth="1"/>
    <col min="2" max="2" width="63.625" style="35" customWidth="1"/>
    <col min="3" max="4" width="17.875" style="35" customWidth="1"/>
    <col min="5" max="5" width="21.625" style="35" customWidth="1"/>
    <col min="6" max="16384" width="23.25390625" style="35" customWidth="1"/>
  </cols>
  <sheetData>
    <row r="1" ht="20.25" customHeight="1">
      <c r="E1" s="252" t="s">
        <v>352</v>
      </c>
    </row>
    <row r="2" ht="20.25" customHeight="1">
      <c r="E2" s="252" t="s">
        <v>353</v>
      </c>
    </row>
    <row r="3" ht="20.25" customHeight="1">
      <c r="E3" s="252" t="s">
        <v>459</v>
      </c>
    </row>
    <row r="4" ht="20.25" customHeight="1">
      <c r="E4" s="252"/>
    </row>
    <row r="5" spans="1:5" ht="15" customHeight="1">
      <c r="A5" s="34" t="s">
        <v>355</v>
      </c>
      <c r="B5" s="34"/>
      <c r="C5" s="34"/>
      <c r="D5" s="34"/>
      <c r="E5" s="34"/>
    </row>
    <row r="6" spans="1:5" ht="14.25" customHeight="1">
      <c r="A6" s="34" t="s">
        <v>356</v>
      </c>
      <c r="B6" s="34"/>
      <c r="C6" s="34"/>
      <c r="D6" s="34"/>
      <c r="E6" s="34"/>
    </row>
    <row r="7" spans="1:5" ht="14.25" customHeight="1">
      <c r="A7" s="253"/>
      <c r="B7" s="253"/>
      <c r="C7" s="253"/>
      <c r="D7" s="253"/>
      <c r="E7" s="253"/>
    </row>
    <row r="8" ht="3.75" customHeight="1"/>
    <row r="9" spans="1:5" s="209" customFormat="1" ht="12.75" customHeight="1">
      <c r="A9" s="109" t="s">
        <v>357</v>
      </c>
      <c r="B9" s="109" t="s">
        <v>358</v>
      </c>
      <c r="C9" s="254" t="s">
        <v>359</v>
      </c>
      <c r="D9" s="254"/>
      <c r="E9" s="109" t="s">
        <v>360</v>
      </c>
    </row>
    <row r="10" spans="1:5" s="209" customFormat="1" ht="26.25">
      <c r="A10" s="109"/>
      <c r="B10" s="109"/>
      <c r="C10" s="103" t="s">
        <v>361</v>
      </c>
      <c r="D10" s="103" t="s">
        <v>480</v>
      </c>
      <c r="E10" s="109"/>
    </row>
    <row r="11" spans="1:5" s="100" customFormat="1" ht="17.25">
      <c r="A11" s="85"/>
      <c r="B11" s="255" t="s">
        <v>481</v>
      </c>
      <c r="C11" s="85"/>
      <c r="D11" s="85"/>
      <c r="E11" s="213"/>
    </row>
    <row r="12" spans="1:5" s="100" customFormat="1" ht="20.25">
      <c r="A12" s="309" t="s">
        <v>402</v>
      </c>
      <c r="B12" s="259" t="s">
        <v>403</v>
      </c>
      <c r="C12" s="290"/>
      <c r="D12" s="290"/>
      <c r="E12" s="255"/>
    </row>
    <row r="13" spans="1:5" s="100" customFormat="1" ht="54" customHeight="1">
      <c r="A13" s="277" t="s">
        <v>167</v>
      </c>
      <c r="B13" s="310" t="s">
        <v>482</v>
      </c>
      <c r="C13" s="263" t="s">
        <v>370</v>
      </c>
      <c r="D13" s="261" t="s">
        <v>370</v>
      </c>
      <c r="E13" s="307" t="s">
        <v>371</v>
      </c>
    </row>
    <row r="14" spans="1:5" s="100" customFormat="1" ht="23.25">
      <c r="A14" s="278" t="s">
        <v>368</v>
      </c>
      <c r="B14" s="264" t="s">
        <v>483</v>
      </c>
      <c r="C14" s="311">
        <v>39</v>
      </c>
      <c r="D14" s="291">
        <v>28</v>
      </c>
      <c r="E14" s="213"/>
    </row>
    <row r="15" spans="1:5" s="100" customFormat="1" ht="34.5">
      <c r="A15" s="275" t="s">
        <v>484</v>
      </c>
      <c r="B15" s="276" t="s">
        <v>485</v>
      </c>
      <c r="C15" s="311">
        <v>345</v>
      </c>
      <c r="D15" s="291">
        <v>303</v>
      </c>
      <c r="E15" s="213"/>
    </row>
    <row r="16" spans="1:5" s="100" customFormat="1" ht="12.75">
      <c r="A16" s="275" t="s">
        <v>421</v>
      </c>
      <c r="B16" s="276" t="s">
        <v>486</v>
      </c>
      <c r="C16" s="291">
        <v>260</v>
      </c>
      <c r="D16" s="291">
        <v>122</v>
      </c>
      <c r="E16" s="213"/>
    </row>
    <row r="17" spans="1:5" s="100" customFormat="1" ht="18">
      <c r="A17" s="260" t="s">
        <v>408</v>
      </c>
      <c r="B17" s="257" t="s">
        <v>409</v>
      </c>
      <c r="C17" s="290"/>
      <c r="D17" s="290"/>
      <c r="E17" s="255"/>
    </row>
    <row r="18" spans="1:5" s="100" customFormat="1" ht="34.5">
      <c r="A18" s="85" t="s">
        <v>470</v>
      </c>
      <c r="B18" s="257" t="s">
        <v>487</v>
      </c>
      <c r="C18" s="291">
        <v>0</v>
      </c>
      <c r="D18" s="291">
        <v>0</v>
      </c>
      <c r="E18" s="213"/>
    </row>
    <row r="19" spans="1:5" s="100" customFormat="1" ht="17.25">
      <c r="A19" s="309" t="s">
        <v>488</v>
      </c>
      <c r="B19" s="259"/>
      <c r="C19" s="290"/>
      <c r="D19" s="290"/>
      <c r="E19" s="255"/>
    </row>
    <row r="20" spans="1:5" s="100" customFormat="1" ht="34.5">
      <c r="A20" s="85" t="s">
        <v>167</v>
      </c>
      <c r="B20" s="312" t="s">
        <v>489</v>
      </c>
      <c r="C20" s="311"/>
      <c r="D20" s="291"/>
      <c r="E20" s="307"/>
    </row>
    <row r="21" spans="1:5" s="100" customFormat="1" ht="45.75">
      <c r="A21" s="85" t="s">
        <v>177</v>
      </c>
      <c r="B21" s="257" t="s">
        <v>490</v>
      </c>
      <c r="C21" s="311"/>
      <c r="D21" s="291"/>
      <c r="E21" s="213"/>
    </row>
    <row r="22" spans="1:5" s="100" customFormat="1" ht="34.5">
      <c r="A22" s="85" t="s">
        <v>183</v>
      </c>
      <c r="B22" s="257" t="s">
        <v>491</v>
      </c>
      <c r="C22" s="311"/>
      <c r="D22" s="291"/>
      <c r="E22" s="213"/>
    </row>
    <row r="23" spans="1:5" s="100" customFormat="1" ht="12.75">
      <c r="A23" s="313"/>
      <c r="B23" s="287"/>
      <c r="C23" s="313"/>
      <c r="D23" s="313"/>
      <c r="E23" s="314"/>
    </row>
    <row r="24" spans="1:5" s="125" customFormat="1" ht="17.25">
      <c r="A24" s="219"/>
      <c r="B24" s="296"/>
      <c r="C24" s="297"/>
      <c r="D24" s="297"/>
      <c r="E24" s="297"/>
    </row>
    <row r="25" spans="1:5" s="125" customFormat="1" ht="15">
      <c r="A25" s="219"/>
      <c r="B25" s="284" t="s">
        <v>429</v>
      </c>
      <c r="C25" s="285"/>
      <c r="D25" s="285"/>
      <c r="E25" s="285"/>
    </row>
    <row r="26" spans="1:5" s="100" customFormat="1" ht="16.5" customHeight="1">
      <c r="A26" s="286"/>
      <c r="B26" s="287"/>
      <c r="C26" s="288" t="s">
        <v>430</v>
      </c>
      <c r="D26" s="234"/>
      <c r="E26" s="288" t="s">
        <v>431</v>
      </c>
    </row>
  </sheetData>
  <sheetProtection selectLockedCells="1" selectUnlockedCells="1"/>
  <mergeCells count="6">
    <mergeCell ref="A5:E5"/>
    <mergeCell ref="A6:E6"/>
    <mergeCell ref="A9:A10"/>
    <mergeCell ref="B9:B10"/>
    <mergeCell ref="C9:D9"/>
    <mergeCell ref="E9:E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="109" zoomScaleSheetLayoutView="109" workbookViewId="0" topLeftCell="A1">
      <selection activeCell="A13" sqref="A13"/>
    </sheetView>
  </sheetViews>
  <sheetFormatPr defaultColWidth="23.00390625" defaultRowHeight="12.75"/>
  <cols>
    <col min="1" max="1" width="7.875" style="35" customWidth="1"/>
    <col min="2" max="2" width="63.625" style="35" customWidth="1"/>
    <col min="3" max="4" width="15.75390625" style="35" customWidth="1"/>
    <col min="5" max="5" width="24.25390625" style="35" customWidth="1"/>
    <col min="6" max="16384" width="23.25390625" style="35" customWidth="1"/>
  </cols>
  <sheetData>
    <row r="1" ht="20.25" customHeight="1">
      <c r="E1" s="252" t="s">
        <v>352</v>
      </c>
    </row>
    <row r="2" ht="20.25" customHeight="1">
      <c r="E2" s="252" t="s">
        <v>353</v>
      </c>
    </row>
    <row r="3" ht="20.25" customHeight="1">
      <c r="E3" s="252" t="s">
        <v>492</v>
      </c>
    </row>
    <row r="4" ht="20.25" customHeight="1">
      <c r="E4" s="252"/>
    </row>
    <row r="5" spans="1:5" ht="15">
      <c r="A5" s="34" t="s">
        <v>355</v>
      </c>
      <c r="B5" s="34"/>
      <c r="C5" s="34"/>
      <c r="D5" s="34"/>
      <c r="E5" s="34"/>
    </row>
    <row r="6" spans="1:5" ht="14.25" customHeight="1">
      <c r="A6" s="34" t="s">
        <v>356</v>
      </c>
      <c r="B6" s="34"/>
      <c r="C6" s="34"/>
      <c r="D6" s="34"/>
      <c r="E6" s="34"/>
    </row>
    <row r="7" spans="1:5" ht="14.25" customHeight="1">
      <c r="A7" s="253"/>
      <c r="B7" s="253"/>
      <c r="C7" s="253"/>
      <c r="D7" s="253"/>
      <c r="E7" s="253"/>
    </row>
    <row r="8" ht="3.75" customHeight="1"/>
    <row r="9" spans="1:5" s="209" customFormat="1" ht="12.75" customHeight="1">
      <c r="A9" s="109" t="s">
        <v>357</v>
      </c>
      <c r="B9" s="109" t="s">
        <v>358</v>
      </c>
      <c r="C9" s="254" t="s">
        <v>359</v>
      </c>
      <c r="D9" s="254"/>
      <c r="E9" s="109" t="s">
        <v>360</v>
      </c>
    </row>
    <row r="10" spans="1:5" s="209" customFormat="1" ht="26.25">
      <c r="A10" s="109"/>
      <c r="B10" s="109"/>
      <c r="C10" s="103" t="s">
        <v>361</v>
      </c>
      <c r="D10" s="103" t="s">
        <v>362</v>
      </c>
      <c r="E10" s="109"/>
    </row>
    <row r="11" spans="1:5" s="100" customFormat="1" ht="17.25">
      <c r="A11" s="85"/>
      <c r="B11" s="315" t="s">
        <v>493</v>
      </c>
      <c r="C11" s="85"/>
      <c r="D11" s="85"/>
      <c r="E11" s="213"/>
    </row>
    <row r="12" spans="1:5" s="100" customFormat="1" ht="20.25">
      <c r="A12" s="260" t="s">
        <v>402</v>
      </c>
      <c r="B12" s="257" t="s">
        <v>403</v>
      </c>
      <c r="C12" s="255"/>
      <c r="D12" s="255"/>
      <c r="E12" s="255"/>
    </row>
    <row r="13" spans="1:5" s="100" customFormat="1" ht="34.5">
      <c r="A13" s="85" t="s">
        <v>398</v>
      </c>
      <c r="B13" s="257" t="s">
        <v>494</v>
      </c>
      <c r="C13" s="291">
        <v>0</v>
      </c>
      <c r="D13" s="291">
        <v>0</v>
      </c>
      <c r="E13" s="213"/>
    </row>
    <row r="14" spans="1:5" s="125" customFormat="1" ht="17.25">
      <c r="A14" s="219"/>
      <c r="B14" s="296"/>
      <c r="C14" s="297"/>
      <c r="D14" s="297"/>
      <c r="E14" s="297"/>
    </row>
    <row r="15" spans="1:5" s="125" customFormat="1" ht="15">
      <c r="A15" s="219"/>
      <c r="B15" s="284" t="s">
        <v>429</v>
      </c>
      <c r="C15" s="285"/>
      <c r="D15" s="285"/>
      <c r="E15" s="285"/>
    </row>
    <row r="16" spans="1:5" s="100" customFormat="1" ht="16.5" customHeight="1">
      <c r="A16" s="286"/>
      <c r="B16" s="287"/>
      <c r="C16" s="288" t="s">
        <v>430</v>
      </c>
      <c r="D16" s="234"/>
      <c r="E16" s="288" t="s">
        <v>431</v>
      </c>
    </row>
  </sheetData>
  <sheetProtection selectLockedCells="1" selectUnlockedCells="1"/>
  <mergeCells count="6">
    <mergeCell ref="A5:E5"/>
    <mergeCell ref="A6:E6"/>
    <mergeCell ref="A9:A10"/>
    <mergeCell ref="B9:B10"/>
    <mergeCell ref="C9:D9"/>
    <mergeCell ref="E9:E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09" zoomScaleSheetLayoutView="109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6:K115"/>
  <sheetViews>
    <sheetView view="pageBreakPreview" zoomScale="109" zoomScaleSheetLayoutView="109" workbookViewId="0" topLeftCell="A76">
      <selection activeCell="C86" sqref="C86"/>
    </sheetView>
  </sheetViews>
  <sheetFormatPr defaultColWidth="11.00390625" defaultRowHeight="12.75"/>
  <cols>
    <col min="1" max="1" width="7.00390625" style="35" customWidth="1"/>
    <col min="2" max="2" width="51.125" style="35" customWidth="1"/>
    <col min="3" max="3" width="23.625" style="35" customWidth="1"/>
    <col min="4" max="4" width="18.125" style="35" customWidth="1"/>
    <col min="5" max="5" width="18.875" style="35" customWidth="1"/>
    <col min="6" max="6" width="19.875" style="35" customWidth="1"/>
    <col min="7" max="7" width="14.75390625" style="35" customWidth="1"/>
    <col min="8" max="16384" width="10.75390625" style="35" customWidth="1"/>
  </cols>
  <sheetData>
    <row r="1" s="1" customFormat="1" ht="11.25" customHeight="1"/>
    <row r="2" s="1" customFormat="1" ht="12.75" customHeight="1" hidden="1"/>
    <row r="3" s="1" customFormat="1" ht="12.75" customHeight="1" hidden="1"/>
    <row r="4" s="1" customFormat="1" ht="12.75" customHeight="1" hidden="1"/>
    <row r="5" s="1" customFormat="1" ht="12.75" customHeight="1" hidden="1"/>
    <row r="6" s="1" customFormat="1" ht="12.75" customHeight="1" hidden="1">
      <c r="C6" s="1" t="s">
        <v>0</v>
      </c>
    </row>
    <row r="7" s="2" customFormat="1" ht="12.75" customHeight="1" hidden="1"/>
    <row r="8" spans="1:7" s="2" customFormat="1" ht="12.75" customHeight="1" hidden="1">
      <c r="A8" s="3"/>
      <c r="B8" s="3"/>
      <c r="C8" s="3"/>
      <c r="D8" s="3"/>
      <c r="E8" s="3"/>
      <c r="F8" s="3"/>
      <c r="G8" s="3"/>
    </row>
    <row r="9" spans="1:7" s="2" customFormat="1" ht="12.75" customHeight="1" hidden="1">
      <c r="A9" s="3"/>
      <c r="B9" s="3"/>
      <c r="C9" s="3"/>
      <c r="D9" s="3"/>
      <c r="E9" s="3"/>
      <c r="F9" s="3"/>
      <c r="G9" s="3"/>
    </row>
    <row r="10" s="2" customFormat="1" ht="16.5" customHeight="1"/>
    <row r="11" spans="1:7" s="38" customFormat="1" ht="30" customHeight="1">
      <c r="A11" s="37" t="s">
        <v>91</v>
      </c>
      <c r="B11" s="37"/>
      <c r="C11" s="37"/>
      <c r="D11" s="37"/>
      <c r="E11" s="37"/>
      <c r="F11" s="37"/>
      <c r="G11" s="37"/>
    </row>
    <row r="12" spans="1:7" s="2" customFormat="1" ht="13.5" customHeight="1">
      <c r="A12" s="39"/>
      <c r="B12" s="39"/>
      <c r="C12" s="39"/>
      <c r="D12" s="39"/>
      <c r="E12" s="40"/>
      <c r="F12" s="40"/>
      <c r="G12" s="40"/>
    </row>
    <row r="13" spans="1:7" s="2" customFormat="1" ht="31.5" customHeight="1">
      <c r="A13" s="41" t="s">
        <v>2</v>
      </c>
      <c r="B13" s="41" t="s">
        <v>3</v>
      </c>
      <c r="C13" s="41" t="s">
        <v>4</v>
      </c>
      <c r="D13" s="41" t="s">
        <v>5</v>
      </c>
      <c r="E13" s="41"/>
      <c r="F13" s="41"/>
      <c r="G13" s="41" t="s">
        <v>6</v>
      </c>
    </row>
    <row r="14" spans="1:7" s="2" customFormat="1" ht="21.75" customHeight="1">
      <c r="A14" s="41"/>
      <c r="B14" s="41"/>
      <c r="C14" s="41"/>
      <c r="D14" s="41" t="s">
        <v>7</v>
      </c>
      <c r="E14" s="41" t="s">
        <v>8</v>
      </c>
      <c r="F14" s="41" t="s">
        <v>92</v>
      </c>
      <c r="G14" s="41"/>
    </row>
    <row r="15" spans="1:7" s="2" customFormat="1" ht="15">
      <c r="A15" s="42">
        <v>1</v>
      </c>
      <c r="B15" s="42">
        <v>2</v>
      </c>
      <c r="C15" s="42">
        <v>3</v>
      </c>
      <c r="D15" s="42">
        <v>4</v>
      </c>
      <c r="E15" s="42">
        <v>5</v>
      </c>
      <c r="F15" s="42">
        <v>6</v>
      </c>
      <c r="G15" s="42">
        <v>7</v>
      </c>
    </row>
    <row r="16" spans="1:7" s="2" customFormat="1" ht="18" customHeight="1">
      <c r="A16" s="42"/>
      <c r="B16" s="43" t="s">
        <v>93</v>
      </c>
      <c r="C16" s="42"/>
      <c r="D16" s="42"/>
      <c r="E16" s="42"/>
      <c r="F16" s="42"/>
      <c r="G16" s="42"/>
    </row>
    <row r="17" spans="1:7" s="48" customFormat="1" ht="21" customHeight="1">
      <c r="A17" s="44">
        <v>1</v>
      </c>
      <c r="B17" s="45" t="s">
        <v>94</v>
      </c>
      <c r="C17" s="46">
        <v>0.36</v>
      </c>
      <c r="D17" s="47">
        <v>208</v>
      </c>
      <c r="E17" s="44">
        <v>208</v>
      </c>
      <c r="F17" s="44"/>
      <c r="G17" s="44" t="s">
        <v>12</v>
      </c>
    </row>
    <row r="18" spans="1:7" s="48" customFormat="1" ht="34.5" customHeight="1">
      <c r="A18" s="49">
        <v>2</v>
      </c>
      <c r="B18" s="50" t="s">
        <v>95</v>
      </c>
      <c r="C18" s="51">
        <f>+C19+C20+C24+C29+C43+C44+C46+C55+C56+C57+C67+C81+C82+C83+C84/836</f>
        <v>18.415490430622015</v>
      </c>
      <c r="D18" s="52">
        <v>1</v>
      </c>
      <c r="E18" s="49"/>
      <c r="F18" s="49">
        <v>1</v>
      </c>
      <c r="G18" s="13" t="s">
        <v>17</v>
      </c>
    </row>
    <row r="19" spans="1:7" s="48" customFormat="1" ht="34.5" customHeight="1">
      <c r="A19" s="49">
        <v>3</v>
      </c>
      <c r="B19" s="50" t="s">
        <v>96</v>
      </c>
      <c r="C19" s="51">
        <v>3.51</v>
      </c>
      <c r="D19" s="52">
        <v>1</v>
      </c>
      <c r="E19" s="49"/>
      <c r="F19" s="49"/>
      <c r="G19" s="13" t="s">
        <v>17</v>
      </c>
    </row>
    <row r="20" spans="1:7" s="48" customFormat="1" ht="30" customHeight="1">
      <c r="A20" s="49">
        <v>4</v>
      </c>
      <c r="B20" s="53" t="s">
        <v>97</v>
      </c>
      <c r="C20" s="51">
        <v>3.28</v>
      </c>
      <c r="D20" s="52">
        <v>1</v>
      </c>
      <c r="E20" s="49"/>
      <c r="F20" s="49">
        <v>1</v>
      </c>
      <c r="G20" s="13" t="s">
        <v>17</v>
      </c>
    </row>
    <row r="21" spans="1:7" s="48" customFormat="1" ht="29.25">
      <c r="A21" s="54">
        <v>5</v>
      </c>
      <c r="B21" s="55" t="s">
        <v>98</v>
      </c>
      <c r="C21" s="56">
        <v>2.29</v>
      </c>
      <c r="D21" s="52">
        <v>1</v>
      </c>
      <c r="E21" s="54">
        <v>1</v>
      </c>
      <c r="F21" s="54"/>
      <c r="G21" s="54" t="s">
        <v>12</v>
      </c>
    </row>
    <row r="22" spans="1:7" s="48" customFormat="1" ht="28.5" customHeight="1">
      <c r="A22" s="49">
        <v>6</v>
      </c>
      <c r="B22" s="50" t="s">
        <v>99</v>
      </c>
      <c r="C22" s="56">
        <v>1.5</v>
      </c>
      <c r="D22" s="52">
        <v>42</v>
      </c>
      <c r="E22" s="49">
        <v>42</v>
      </c>
      <c r="F22" s="49"/>
      <c r="G22" s="49" t="s">
        <v>12</v>
      </c>
    </row>
    <row r="23" spans="1:7" s="48" customFormat="1" ht="17.25" customHeight="1">
      <c r="A23" s="49"/>
      <c r="B23" s="57" t="s">
        <v>100</v>
      </c>
      <c r="C23" s="51"/>
      <c r="D23" s="51"/>
      <c r="E23" s="49"/>
      <c r="F23" s="49"/>
      <c r="G23" s="49"/>
    </row>
    <row r="24" spans="1:7" s="48" customFormat="1" ht="32.25" customHeight="1">
      <c r="A24" s="49">
        <v>7</v>
      </c>
      <c r="B24" s="50" t="s">
        <v>101</v>
      </c>
      <c r="C24" s="58">
        <v>0.25</v>
      </c>
      <c r="D24" s="52">
        <v>1</v>
      </c>
      <c r="E24" s="49"/>
      <c r="F24" s="49">
        <v>1</v>
      </c>
      <c r="G24" s="13" t="s">
        <v>17</v>
      </c>
    </row>
    <row r="25" spans="1:7" s="48" customFormat="1" ht="31.5" customHeight="1">
      <c r="A25" s="49">
        <v>8</v>
      </c>
      <c r="B25" s="50" t="s">
        <v>102</v>
      </c>
      <c r="C25" s="58">
        <v>1.5</v>
      </c>
      <c r="D25" s="52">
        <v>1</v>
      </c>
      <c r="E25" s="49">
        <v>1</v>
      </c>
      <c r="F25" s="49"/>
      <c r="G25" s="49" t="s">
        <v>12</v>
      </c>
    </row>
    <row r="26" spans="1:7" s="48" customFormat="1" ht="31.5" customHeight="1">
      <c r="A26" s="49">
        <v>9</v>
      </c>
      <c r="B26" s="50" t="s">
        <v>103</v>
      </c>
      <c r="C26" s="58">
        <v>2.2</v>
      </c>
      <c r="D26" s="52">
        <v>5</v>
      </c>
      <c r="E26" s="49">
        <v>5</v>
      </c>
      <c r="F26" s="49"/>
      <c r="G26" s="49" t="s">
        <v>12</v>
      </c>
    </row>
    <row r="27" spans="1:7" s="48" customFormat="1" ht="17.25" customHeight="1">
      <c r="A27" s="49"/>
      <c r="B27" s="57" t="s">
        <v>104</v>
      </c>
      <c r="C27" s="51"/>
      <c r="D27" s="51"/>
      <c r="E27" s="49"/>
      <c r="F27" s="49"/>
      <c r="G27" s="49"/>
    </row>
    <row r="28" spans="1:7" s="48" customFormat="1" ht="32.25" customHeight="1">
      <c r="A28" s="49">
        <v>10</v>
      </c>
      <c r="B28" s="50" t="s">
        <v>105</v>
      </c>
      <c r="C28" s="51">
        <v>0.34</v>
      </c>
      <c r="D28" s="52">
        <v>3</v>
      </c>
      <c r="E28" s="49">
        <v>3</v>
      </c>
      <c r="F28" s="49"/>
      <c r="G28" s="49" t="s">
        <v>12</v>
      </c>
    </row>
    <row r="29" spans="1:7" s="48" customFormat="1" ht="15">
      <c r="A29" s="49">
        <v>11</v>
      </c>
      <c r="B29" s="50" t="s">
        <v>106</v>
      </c>
      <c r="C29" s="51">
        <v>0.13</v>
      </c>
      <c r="D29" s="52">
        <v>1</v>
      </c>
      <c r="E29" s="49"/>
      <c r="F29" s="49">
        <v>1</v>
      </c>
      <c r="G29" s="13" t="s">
        <v>17</v>
      </c>
    </row>
    <row r="30" spans="1:7" s="48" customFormat="1" ht="15">
      <c r="A30" s="49">
        <v>12</v>
      </c>
      <c r="B30" s="50" t="s">
        <v>107</v>
      </c>
      <c r="C30" s="51">
        <v>2.42</v>
      </c>
      <c r="D30" s="52">
        <v>5</v>
      </c>
      <c r="E30" s="49">
        <v>5</v>
      </c>
      <c r="F30" s="49"/>
      <c r="G30" s="13" t="s">
        <v>12</v>
      </c>
    </row>
    <row r="31" spans="1:7" s="48" customFormat="1" ht="29.25" customHeight="1">
      <c r="A31" s="49">
        <v>13</v>
      </c>
      <c r="B31" s="50" t="s">
        <v>108</v>
      </c>
      <c r="C31" s="51">
        <v>3.09</v>
      </c>
      <c r="D31" s="52">
        <v>1</v>
      </c>
      <c r="E31" s="49">
        <v>1</v>
      </c>
      <c r="F31" s="49"/>
      <c r="G31" s="49" t="s">
        <v>12</v>
      </c>
    </row>
    <row r="32" spans="1:7" s="48" customFormat="1" ht="30" customHeight="1">
      <c r="A32" s="49">
        <v>14</v>
      </c>
      <c r="B32" s="50" t="s">
        <v>109</v>
      </c>
      <c r="C32" s="51">
        <v>1.35</v>
      </c>
      <c r="D32" s="52">
        <v>4</v>
      </c>
      <c r="E32" s="49">
        <v>4</v>
      </c>
      <c r="F32" s="49"/>
      <c r="G32" s="49" t="s">
        <v>12</v>
      </c>
    </row>
    <row r="33" spans="1:7" s="48" customFormat="1" ht="30" customHeight="1">
      <c r="A33" s="49">
        <v>15</v>
      </c>
      <c r="B33" s="50" t="s">
        <v>110</v>
      </c>
      <c r="C33" s="51">
        <v>2.5</v>
      </c>
      <c r="D33" s="52">
        <v>5</v>
      </c>
      <c r="E33" s="49">
        <v>5</v>
      </c>
      <c r="F33" s="49"/>
      <c r="G33" s="49" t="s">
        <v>12</v>
      </c>
    </row>
    <row r="34" spans="1:7" s="48" customFormat="1" ht="15">
      <c r="A34" s="49"/>
      <c r="B34" s="57" t="s">
        <v>111</v>
      </c>
      <c r="C34" s="51"/>
      <c r="D34" s="51"/>
      <c r="E34" s="49"/>
      <c r="F34" s="49"/>
      <c r="G34" s="49"/>
    </row>
    <row r="35" spans="1:7" s="48" customFormat="1" ht="15">
      <c r="A35" s="49">
        <v>16</v>
      </c>
      <c r="B35" s="59" t="s">
        <v>112</v>
      </c>
      <c r="C35" s="51">
        <v>1.43</v>
      </c>
      <c r="D35" s="52">
        <v>1</v>
      </c>
      <c r="E35" s="49"/>
      <c r="F35" s="49">
        <v>1</v>
      </c>
      <c r="G35" s="49" t="s">
        <v>12</v>
      </c>
    </row>
    <row r="36" spans="1:7" s="48" customFormat="1" ht="19.5" customHeight="1">
      <c r="A36" s="49">
        <v>17</v>
      </c>
      <c r="B36" s="59" t="s">
        <v>113</v>
      </c>
      <c r="C36" s="51">
        <v>0.5</v>
      </c>
      <c r="D36" s="52">
        <v>1</v>
      </c>
      <c r="E36" s="49"/>
      <c r="F36" s="49">
        <v>1</v>
      </c>
      <c r="G36" s="49" t="s">
        <v>12</v>
      </c>
    </row>
    <row r="37" spans="1:7" s="48" customFormat="1" ht="29.25">
      <c r="A37" s="49">
        <v>18</v>
      </c>
      <c r="B37" s="50" t="s">
        <v>114</v>
      </c>
      <c r="C37" s="51">
        <v>5.28</v>
      </c>
      <c r="D37" s="52">
        <v>24</v>
      </c>
      <c r="E37" s="49">
        <v>24</v>
      </c>
      <c r="F37" s="49"/>
      <c r="G37" s="49" t="s">
        <v>12</v>
      </c>
    </row>
    <row r="38" spans="1:7" s="48" customFormat="1" ht="29.25" customHeight="1">
      <c r="A38" s="49">
        <v>19</v>
      </c>
      <c r="B38" s="50" t="s">
        <v>115</v>
      </c>
      <c r="C38" s="51">
        <v>2.25</v>
      </c>
      <c r="D38" s="52">
        <v>2</v>
      </c>
      <c r="E38" s="49"/>
      <c r="F38" s="49">
        <v>2</v>
      </c>
      <c r="G38" s="49" t="s">
        <v>12</v>
      </c>
    </row>
    <row r="39" spans="1:7" s="48" customFormat="1" ht="22.5" customHeight="1">
      <c r="A39" s="49">
        <v>20</v>
      </c>
      <c r="B39" s="50" t="s">
        <v>116</v>
      </c>
      <c r="C39" s="51">
        <v>1.43</v>
      </c>
      <c r="D39" s="52">
        <v>12</v>
      </c>
      <c r="E39" s="49">
        <v>12</v>
      </c>
      <c r="F39" s="49"/>
      <c r="G39" s="49" t="s">
        <v>12</v>
      </c>
    </row>
    <row r="40" spans="1:7" s="48" customFormat="1" ht="34.5" customHeight="1">
      <c r="A40" s="49">
        <v>21</v>
      </c>
      <c r="B40" s="50" t="s">
        <v>117</v>
      </c>
      <c r="C40" s="51">
        <v>0.54</v>
      </c>
      <c r="D40" s="52">
        <v>19</v>
      </c>
      <c r="E40" s="49">
        <v>19</v>
      </c>
      <c r="F40" s="49"/>
      <c r="G40" s="49" t="s">
        <v>12</v>
      </c>
    </row>
    <row r="41" spans="1:7" s="48" customFormat="1" ht="21" customHeight="1">
      <c r="A41" s="49"/>
      <c r="B41" s="57" t="s">
        <v>118</v>
      </c>
      <c r="C41" s="51"/>
      <c r="D41" s="51"/>
      <c r="E41" s="60"/>
      <c r="F41" s="60"/>
      <c r="G41" s="60"/>
    </row>
    <row r="42" spans="1:7" s="48" customFormat="1" ht="28.5" customHeight="1">
      <c r="A42" s="49">
        <v>22</v>
      </c>
      <c r="B42" s="50" t="s">
        <v>119</v>
      </c>
      <c r="C42" s="51">
        <v>0.43</v>
      </c>
      <c r="D42" s="52">
        <v>3</v>
      </c>
      <c r="E42" s="49">
        <v>3</v>
      </c>
      <c r="F42" s="49"/>
      <c r="G42" s="49" t="s">
        <v>12</v>
      </c>
    </row>
    <row r="43" spans="1:7" s="48" customFormat="1" ht="15">
      <c r="A43" s="49">
        <v>23</v>
      </c>
      <c r="B43" s="50" t="s">
        <v>120</v>
      </c>
      <c r="C43" s="51">
        <v>2.35</v>
      </c>
      <c r="D43" s="52">
        <v>2</v>
      </c>
      <c r="E43" s="49"/>
      <c r="F43" s="49">
        <v>2</v>
      </c>
      <c r="G43" s="13" t="s">
        <v>17</v>
      </c>
    </row>
    <row r="44" spans="1:7" s="48" customFormat="1" ht="30.75" customHeight="1">
      <c r="A44" s="49">
        <v>24</v>
      </c>
      <c r="B44" s="50" t="s">
        <v>121</v>
      </c>
      <c r="C44" s="51">
        <v>1.3</v>
      </c>
      <c r="D44" s="52">
        <v>2</v>
      </c>
      <c r="E44" s="49"/>
      <c r="F44" s="49">
        <v>2</v>
      </c>
      <c r="G44" s="13" t="s">
        <v>17</v>
      </c>
    </row>
    <row r="45" spans="1:7" s="48" customFormat="1" ht="21.75" customHeight="1">
      <c r="A45" s="49"/>
      <c r="B45" s="57" t="s">
        <v>122</v>
      </c>
      <c r="C45" s="51"/>
      <c r="D45" s="52"/>
      <c r="E45" s="49"/>
      <c r="F45" s="49"/>
      <c r="G45" s="49"/>
    </row>
    <row r="46" spans="1:11" s="64" customFormat="1" ht="30.75" customHeight="1">
      <c r="A46" s="13">
        <v>25</v>
      </c>
      <c r="B46" s="61" t="s">
        <v>123</v>
      </c>
      <c r="C46" s="11">
        <v>0.56</v>
      </c>
      <c r="D46" s="12">
        <v>1</v>
      </c>
      <c r="E46" s="13"/>
      <c r="F46" s="13">
        <v>1</v>
      </c>
      <c r="G46" s="13" t="s">
        <v>17</v>
      </c>
      <c r="H46" s="62"/>
      <c r="I46" s="63"/>
      <c r="K46" s="65"/>
    </row>
    <row r="47" spans="1:7" s="48" customFormat="1" ht="31.5" customHeight="1">
      <c r="A47" s="13">
        <v>26</v>
      </c>
      <c r="B47" s="66" t="s">
        <v>124</v>
      </c>
      <c r="C47" s="11">
        <v>2.25</v>
      </c>
      <c r="D47" s="12">
        <v>1</v>
      </c>
      <c r="E47" s="13"/>
      <c r="F47" s="13">
        <v>1</v>
      </c>
      <c r="G47" s="13" t="s">
        <v>12</v>
      </c>
    </row>
    <row r="48" spans="1:7" s="48" customFormat="1" ht="25.5" customHeight="1">
      <c r="A48" s="13">
        <v>27</v>
      </c>
      <c r="B48" s="53" t="s">
        <v>125</v>
      </c>
      <c r="C48" s="11">
        <v>4.27</v>
      </c>
      <c r="D48" s="12">
        <v>208</v>
      </c>
      <c r="E48" s="13">
        <v>208</v>
      </c>
      <c r="F48" s="13"/>
      <c r="G48" s="13" t="s">
        <v>12</v>
      </c>
    </row>
    <row r="49" spans="1:7" s="67" customFormat="1" ht="28.5" customHeight="1">
      <c r="A49" s="49">
        <v>28</v>
      </c>
      <c r="B49" s="53" t="s">
        <v>126</v>
      </c>
      <c r="C49" s="51">
        <v>1.04</v>
      </c>
      <c r="D49" s="52">
        <v>71</v>
      </c>
      <c r="E49" s="49">
        <v>71</v>
      </c>
      <c r="F49" s="49"/>
      <c r="G49" s="49" t="s">
        <v>12</v>
      </c>
    </row>
    <row r="50" spans="1:7" s="67" customFormat="1" ht="26.25" customHeight="1">
      <c r="A50" s="49">
        <v>29</v>
      </c>
      <c r="B50" s="50" t="s">
        <v>127</v>
      </c>
      <c r="C50" s="68">
        <v>4.42</v>
      </c>
      <c r="D50" s="52">
        <v>5</v>
      </c>
      <c r="E50" s="49">
        <v>5</v>
      </c>
      <c r="F50" s="49"/>
      <c r="G50" s="49" t="s">
        <v>12</v>
      </c>
    </row>
    <row r="51" spans="1:7" s="67" customFormat="1" ht="26.25" customHeight="1">
      <c r="A51" s="49">
        <v>30</v>
      </c>
      <c r="B51" s="50" t="s">
        <v>128</v>
      </c>
      <c r="C51" s="68">
        <v>0.5</v>
      </c>
      <c r="D51" s="52">
        <v>1</v>
      </c>
      <c r="E51" s="49">
        <v>1</v>
      </c>
      <c r="F51" s="49"/>
      <c r="G51" s="49" t="s">
        <v>12</v>
      </c>
    </row>
    <row r="52" spans="1:7" s="67" customFormat="1" ht="15">
      <c r="A52" s="49"/>
      <c r="B52" s="57" t="s">
        <v>129</v>
      </c>
      <c r="C52" s="51"/>
      <c r="D52" s="51"/>
      <c r="E52" s="60"/>
      <c r="F52" s="60"/>
      <c r="G52" s="60"/>
    </row>
    <row r="53" spans="1:7" s="67" customFormat="1" ht="29.25">
      <c r="A53" s="49">
        <v>31</v>
      </c>
      <c r="B53" s="50" t="s">
        <v>130</v>
      </c>
      <c r="C53" s="51">
        <v>0.36</v>
      </c>
      <c r="D53" s="52">
        <v>3</v>
      </c>
      <c r="E53" s="69">
        <v>3</v>
      </c>
      <c r="F53" s="69"/>
      <c r="G53" s="69" t="s">
        <v>12</v>
      </c>
    </row>
    <row r="54" spans="1:7" s="67" customFormat="1" ht="29.25">
      <c r="A54" s="49">
        <v>32</v>
      </c>
      <c r="B54" s="50" t="s">
        <v>131</v>
      </c>
      <c r="C54" s="51">
        <v>0.25</v>
      </c>
      <c r="D54" s="52">
        <v>3</v>
      </c>
      <c r="E54" s="69">
        <v>3</v>
      </c>
      <c r="F54" s="69"/>
      <c r="G54" s="69" t="s">
        <v>12</v>
      </c>
    </row>
    <row r="55" spans="1:7" s="67" customFormat="1" ht="15">
      <c r="A55" s="49">
        <v>33</v>
      </c>
      <c r="B55" s="50" t="s">
        <v>132</v>
      </c>
      <c r="C55" s="51">
        <v>2.36</v>
      </c>
      <c r="D55" s="52">
        <v>2</v>
      </c>
      <c r="E55" s="69"/>
      <c r="F55" s="69">
        <v>2</v>
      </c>
      <c r="G55" s="13" t="s">
        <v>17</v>
      </c>
    </row>
    <row r="56" spans="1:7" s="67" customFormat="1" ht="31.5" customHeight="1">
      <c r="A56" s="49">
        <v>34</v>
      </c>
      <c r="B56" s="50" t="s">
        <v>133</v>
      </c>
      <c r="C56" s="51">
        <v>0.32</v>
      </c>
      <c r="D56" s="52">
        <v>1</v>
      </c>
      <c r="E56" s="69"/>
      <c r="F56" s="69">
        <v>1</v>
      </c>
      <c r="G56" s="13" t="s">
        <v>17</v>
      </c>
    </row>
    <row r="57" spans="1:7" s="67" customFormat="1" ht="29.25">
      <c r="A57" s="49">
        <v>35</v>
      </c>
      <c r="B57" s="50" t="s">
        <v>134</v>
      </c>
      <c r="C57" s="51">
        <v>0.26</v>
      </c>
      <c r="D57" s="52">
        <v>1</v>
      </c>
      <c r="E57" s="69"/>
      <c r="F57" s="69">
        <v>1</v>
      </c>
      <c r="G57" s="13" t="s">
        <v>17</v>
      </c>
    </row>
    <row r="58" spans="1:7" s="67" customFormat="1" ht="15">
      <c r="A58" s="49"/>
      <c r="B58" s="57" t="s">
        <v>135</v>
      </c>
      <c r="C58" s="51"/>
      <c r="D58" s="51"/>
      <c r="E58" s="60"/>
      <c r="F58" s="60"/>
      <c r="G58" s="60"/>
    </row>
    <row r="59" spans="1:7" s="67" customFormat="1" ht="29.25">
      <c r="A59" s="49">
        <v>36</v>
      </c>
      <c r="B59" s="50" t="s">
        <v>136</v>
      </c>
      <c r="C59" s="58">
        <v>6.46</v>
      </c>
      <c r="D59" s="52">
        <v>3</v>
      </c>
      <c r="E59" s="69">
        <v>3</v>
      </c>
      <c r="F59" s="69"/>
      <c r="G59" s="69" t="s">
        <v>12</v>
      </c>
    </row>
    <row r="60" spans="1:7" s="67" customFormat="1" ht="15.75">
      <c r="A60" s="49">
        <v>37</v>
      </c>
      <c r="B60" s="50" t="s">
        <v>137</v>
      </c>
      <c r="C60" s="51">
        <v>0.18</v>
      </c>
      <c r="D60" s="52">
        <v>1</v>
      </c>
      <c r="E60" s="69">
        <v>1</v>
      </c>
      <c r="F60" s="69"/>
      <c r="G60" s="69" t="s">
        <v>12</v>
      </c>
    </row>
    <row r="61" spans="1:7" s="67" customFormat="1" ht="15">
      <c r="A61" s="49">
        <v>38</v>
      </c>
      <c r="B61" s="50" t="s">
        <v>138</v>
      </c>
      <c r="C61" s="51">
        <v>0.62</v>
      </c>
      <c r="D61" s="52">
        <v>1</v>
      </c>
      <c r="E61" s="69"/>
      <c r="F61" s="69">
        <v>1</v>
      </c>
      <c r="G61" s="13" t="s">
        <v>17</v>
      </c>
    </row>
    <row r="62" spans="1:7" s="67" customFormat="1" ht="29.25">
      <c r="A62" s="49">
        <v>39</v>
      </c>
      <c r="B62" s="50" t="s">
        <v>139</v>
      </c>
      <c r="C62" s="51">
        <v>1.44</v>
      </c>
      <c r="D62" s="52">
        <v>31</v>
      </c>
      <c r="E62" s="69">
        <v>31</v>
      </c>
      <c r="F62" s="69"/>
      <c r="G62" s="69" t="s">
        <v>12</v>
      </c>
    </row>
    <row r="63" spans="1:7" s="67" customFormat="1" ht="30.75" customHeight="1">
      <c r="A63" s="49">
        <v>40</v>
      </c>
      <c r="B63" s="50" t="s">
        <v>140</v>
      </c>
      <c r="C63" s="51">
        <v>0.59</v>
      </c>
      <c r="D63" s="52">
        <v>44</v>
      </c>
      <c r="E63" s="69">
        <v>44</v>
      </c>
      <c r="F63" s="69"/>
      <c r="G63" s="69" t="s">
        <v>12</v>
      </c>
    </row>
    <row r="64" spans="1:7" s="67" customFormat="1" ht="15">
      <c r="A64" s="49"/>
      <c r="B64" s="57" t="s">
        <v>141</v>
      </c>
      <c r="C64" s="51"/>
      <c r="D64" s="51"/>
      <c r="E64" s="69"/>
      <c r="F64" s="69"/>
      <c r="G64" s="69"/>
    </row>
    <row r="65" spans="1:7" s="67" customFormat="1" ht="29.25">
      <c r="A65" s="49">
        <v>41</v>
      </c>
      <c r="B65" s="50" t="s">
        <v>142</v>
      </c>
      <c r="C65" s="51">
        <v>1.14</v>
      </c>
      <c r="D65" s="52">
        <v>31</v>
      </c>
      <c r="E65" s="69">
        <v>31</v>
      </c>
      <c r="F65" s="69"/>
      <c r="G65" s="69" t="s">
        <v>12</v>
      </c>
    </row>
    <row r="66" spans="1:7" s="67" customFormat="1" ht="29.25">
      <c r="A66" s="49">
        <v>42</v>
      </c>
      <c r="B66" s="50" t="s">
        <v>143</v>
      </c>
      <c r="C66" s="51">
        <v>0.38</v>
      </c>
      <c r="D66" s="52">
        <v>1</v>
      </c>
      <c r="E66" s="69">
        <v>1</v>
      </c>
      <c r="F66" s="69"/>
      <c r="G66" s="69" t="s">
        <v>12</v>
      </c>
    </row>
    <row r="67" spans="1:7" s="67" customFormat="1" ht="15">
      <c r="A67" s="49">
        <v>43</v>
      </c>
      <c r="B67" s="50" t="s">
        <v>144</v>
      </c>
      <c r="C67" s="51">
        <v>1.25</v>
      </c>
      <c r="D67" s="52">
        <v>1</v>
      </c>
      <c r="E67" s="69"/>
      <c r="F67" s="69">
        <v>1</v>
      </c>
      <c r="G67" s="13" t="s">
        <v>17</v>
      </c>
    </row>
    <row r="68" spans="1:7" s="67" customFormat="1" ht="15">
      <c r="A68" s="49"/>
      <c r="B68" s="57" t="s">
        <v>145</v>
      </c>
      <c r="C68" s="51"/>
      <c r="D68" s="51"/>
      <c r="E68" s="69"/>
      <c r="F68" s="69"/>
      <c r="G68" s="69"/>
    </row>
    <row r="69" spans="1:7" s="67" customFormat="1" ht="32.25" customHeight="1">
      <c r="A69" s="49">
        <v>44</v>
      </c>
      <c r="B69" s="50" t="s">
        <v>146</v>
      </c>
      <c r="C69" s="51">
        <v>5.47</v>
      </c>
      <c r="D69" s="52">
        <v>2</v>
      </c>
      <c r="E69" s="69"/>
      <c r="F69" s="69">
        <v>2</v>
      </c>
      <c r="G69" s="69" t="s">
        <v>12</v>
      </c>
    </row>
    <row r="70" spans="1:7" s="67" customFormat="1" ht="29.25">
      <c r="A70" s="49">
        <v>45</v>
      </c>
      <c r="B70" s="50" t="s">
        <v>147</v>
      </c>
      <c r="C70" s="51">
        <v>0.24</v>
      </c>
      <c r="D70" s="52">
        <v>3</v>
      </c>
      <c r="E70" s="69"/>
      <c r="F70" s="69">
        <v>3</v>
      </c>
      <c r="G70" s="69" t="s">
        <v>12</v>
      </c>
    </row>
    <row r="71" spans="1:7" s="67" customFormat="1" ht="29.25">
      <c r="A71" s="49">
        <v>46</v>
      </c>
      <c r="B71" s="70" t="s">
        <v>148</v>
      </c>
      <c r="C71" s="51">
        <v>2.57</v>
      </c>
      <c r="D71" s="52">
        <v>1</v>
      </c>
      <c r="E71" s="69">
        <v>1</v>
      </c>
      <c r="F71" s="69"/>
      <c r="G71" s="69" t="s">
        <v>12</v>
      </c>
    </row>
    <row r="72" spans="1:7" s="67" customFormat="1" ht="15">
      <c r="A72" s="49"/>
      <c r="B72" s="57" t="s">
        <v>149</v>
      </c>
      <c r="C72" s="51"/>
      <c r="D72" s="51"/>
      <c r="E72" s="69"/>
      <c r="F72" s="69"/>
      <c r="G72" s="69"/>
    </row>
    <row r="73" spans="1:7" s="67" customFormat="1" ht="15">
      <c r="A73" s="49">
        <v>47</v>
      </c>
      <c r="B73" s="50" t="s">
        <v>150</v>
      </c>
      <c r="C73" s="51">
        <v>0.56</v>
      </c>
      <c r="D73" s="52">
        <v>1</v>
      </c>
      <c r="E73" s="69">
        <v>1</v>
      </c>
      <c r="F73" s="69"/>
      <c r="G73" s="69" t="s">
        <v>12</v>
      </c>
    </row>
    <row r="74" spans="1:7" s="67" customFormat="1" ht="15">
      <c r="A74" s="49">
        <v>48</v>
      </c>
      <c r="B74" s="50" t="s">
        <v>151</v>
      </c>
      <c r="C74" s="51">
        <v>1.23</v>
      </c>
      <c r="D74" s="52">
        <v>1</v>
      </c>
      <c r="E74" s="69">
        <v>1</v>
      </c>
      <c r="F74" s="69"/>
      <c r="G74" s="69" t="s">
        <v>12</v>
      </c>
    </row>
    <row r="75" spans="1:7" s="67" customFormat="1" ht="15">
      <c r="A75" s="49">
        <v>49</v>
      </c>
      <c r="B75" s="50" t="s">
        <v>152</v>
      </c>
      <c r="C75" s="51">
        <v>3.22</v>
      </c>
      <c r="D75" s="52">
        <v>1</v>
      </c>
      <c r="E75" s="69">
        <v>1</v>
      </c>
      <c r="F75" s="69"/>
      <c r="G75" s="69" t="s">
        <v>12</v>
      </c>
    </row>
    <row r="76" spans="1:7" s="67" customFormat="1" ht="15">
      <c r="A76" s="49">
        <v>50</v>
      </c>
      <c r="B76" s="71" t="s">
        <v>153</v>
      </c>
      <c r="C76" s="56">
        <v>0.35</v>
      </c>
      <c r="D76" s="52">
        <v>1</v>
      </c>
      <c r="E76" s="69">
        <v>1</v>
      </c>
      <c r="F76" s="69"/>
      <c r="G76" s="69" t="s">
        <v>12</v>
      </c>
    </row>
    <row r="77" spans="1:7" s="67" customFormat="1" ht="18" customHeight="1">
      <c r="A77" s="49">
        <v>51</v>
      </c>
      <c r="B77" s="71" t="s">
        <v>154</v>
      </c>
      <c r="C77" s="56">
        <v>1.15</v>
      </c>
      <c r="D77" s="52">
        <v>1</v>
      </c>
      <c r="E77" s="69">
        <v>1</v>
      </c>
      <c r="F77" s="69"/>
      <c r="G77" s="69" t="s">
        <v>12</v>
      </c>
    </row>
    <row r="78" spans="1:7" s="67" customFormat="1" ht="18" customHeight="1">
      <c r="A78" s="49">
        <v>52</v>
      </c>
      <c r="B78" s="71" t="s">
        <v>155</v>
      </c>
      <c r="C78" s="56">
        <v>0.13</v>
      </c>
      <c r="D78" s="52">
        <v>3</v>
      </c>
      <c r="E78" s="69">
        <v>3</v>
      </c>
      <c r="F78" s="69"/>
      <c r="G78" s="69" t="s">
        <v>12</v>
      </c>
    </row>
    <row r="79" spans="1:7" s="67" customFormat="1" ht="30" customHeight="1">
      <c r="A79" s="49">
        <v>53</v>
      </c>
      <c r="B79" s="71" t="s">
        <v>156</v>
      </c>
      <c r="C79" s="56">
        <v>0.17</v>
      </c>
      <c r="D79" s="52">
        <v>208</v>
      </c>
      <c r="E79" s="69">
        <v>208</v>
      </c>
      <c r="F79" s="69"/>
      <c r="G79" s="69" t="s">
        <v>12</v>
      </c>
    </row>
    <row r="80" spans="1:7" s="67" customFormat="1" ht="15">
      <c r="A80" s="49"/>
      <c r="B80" s="72" t="s">
        <v>157</v>
      </c>
      <c r="C80" s="51"/>
      <c r="D80" s="51"/>
      <c r="E80" s="60"/>
      <c r="F80" s="60"/>
      <c r="G80" s="60"/>
    </row>
    <row r="81" spans="1:7" s="67" customFormat="1" ht="18" customHeight="1">
      <c r="A81" s="49">
        <v>54</v>
      </c>
      <c r="B81" s="50" t="s">
        <v>158</v>
      </c>
      <c r="C81" s="51">
        <v>1.16</v>
      </c>
      <c r="D81" s="52">
        <v>1</v>
      </c>
      <c r="E81" s="60"/>
      <c r="F81" s="60">
        <v>1</v>
      </c>
      <c r="G81" s="13" t="s">
        <v>17</v>
      </c>
    </row>
    <row r="82" spans="1:7" s="67" customFormat="1" ht="29.25">
      <c r="A82" s="49">
        <v>55</v>
      </c>
      <c r="B82" s="50" t="s">
        <v>159</v>
      </c>
      <c r="C82" s="51">
        <v>1.58</v>
      </c>
      <c r="D82" s="52">
        <v>1</v>
      </c>
      <c r="E82" s="60"/>
      <c r="F82" s="60">
        <v>1</v>
      </c>
      <c r="G82" s="13" t="s">
        <v>17</v>
      </c>
    </row>
    <row r="83" spans="1:7" s="67" customFormat="1" ht="29.25">
      <c r="A83" s="49">
        <v>56</v>
      </c>
      <c r="B83" s="50" t="s">
        <v>160</v>
      </c>
      <c r="C83" s="51">
        <v>0.1</v>
      </c>
      <c r="D83" s="52">
        <v>1</v>
      </c>
      <c r="E83" s="60"/>
      <c r="F83" s="60">
        <v>1</v>
      </c>
      <c r="G83" s="13" t="s">
        <v>17</v>
      </c>
    </row>
    <row r="84" spans="1:7" s="67" customFormat="1" ht="26.25" customHeight="1">
      <c r="A84" s="49">
        <v>57</v>
      </c>
      <c r="B84" s="50" t="s">
        <v>161</v>
      </c>
      <c r="C84" s="51">
        <v>4.59</v>
      </c>
      <c r="D84" s="52">
        <v>1</v>
      </c>
      <c r="E84" s="60"/>
      <c r="F84" s="60">
        <v>1</v>
      </c>
      <c r="G84" s="13" t="s">
        <v>17</v>
      </c>
    </row>
    <row r="85" spans="1:7" s="67" customFormat="1" ht="81.75" customHeight="1">
      <c r="A85" s="72"/>
      <c r="B85" s="72" t="s">
        <v>87</v>
      </c>
      <c r="C85" s="73">
        <f>C17+C18+C19+C20+C21+C22+C24+C25+C26+C28+C29+C30+C31+C32+C33+C35+C36+C37+C38+C39+C40+C42+C43+C44+C46+C47+C48+C49+C50+C51+C53+C54+C55+C56+C57+C59+C60+C61+C62+C63+C65+C66+C67+C69+C70+C71+C73+C74+C75+C76+C77+C78+C79+C81+C82+C83+C84</f>
        <v>109.815490430622</v>
      </c>
      <c r="D85" s="74" t="s">
        <v>88</v>
      </c>
      <c r="E85" s="74"/>
      <c r="F85" s="74"/>
      <c r="G85" s="74"/>
    </row>
    <row r="86" spans="1:7" s="67" customFormat="1" ht="19.5" customHeight="1">
      <c r="A86" s="75"/>
      <c r="B86" s="75"/>
      <c r="C86" s="75"/>
      <c r="D86" s="75"/>
      <c r="E86" s="75"/>
      <c r="F86" s="75"/>
      <c r="G86" s="75"/>
    </row>
    <row r="87" spans="1:7" s="67" customFormat="1" ht="15">
      <c r="A87" s="75"/>
      <c r="B87" s="75"/>
      <c r="C87" s="75"/>
      <c r="D87" s="75"/>
      <c r="E87" s="75"/>
      <c r="F87" s="75"/>
      <c r="G87" s="75"/>
    </row>
    <row r="88" spans="1:7" s="67" customFormat="1" ht="18" customHeight="1">
      <c r="A88" s="75"/>
      <c r="B88" s="75"/>
      <c r="C88" s="75"/>
      <c r="D88" s="75"/>
      <c r="E88" s="75"/>
      <c r="F88" s="75"/>
      <c r="G88" s="75"/>
    </row>
    <row r="89" spans="1:7" s="67" customFormat="1" ht="13.5">
      <c r="A89" s="76" t="s">
        <v>89</v>
      </c>
      <c r="B89" s="76"/>
      <c r="C89" s="76"/>
      <c r="D89" s="76"/>
      <c r="E89" s="76"/>
      <c r="F89" s="76"/>
      <c r="G89" s="76"/>
    </row>
    <row r="90" spans="1:7" s="67" customFormat="1" ht="13.5">
      <c r="A90" s="76"/>
      <c r="B90" s="76"/>
      <c r="C90" s="76"/>
      <c r="D90" s="76"/>
      <c r="E90" s="76"/>
      <c r="F90" s="76"/>
      <c r="G90" s="76"/>
    </row>
    <row r="91" spans="1:7" s="67" customFormat="1" ht="13.5">
      <c r="A91" s="1"/>
      <c r="B91" s="1"/>
      <c r="C91" s="77"/>
      <c r="D91" s="77"/>
      <c r="E91" s="77"/>
      <c r="F91" s="77"/>
      <c r="G91" s="77"/>
    </row>
    <row r="92" spans="1:7" s="67" customFormat="1" ht="13.5">
      <c r="A92" s="1"/>
      <c r="B92" s="1"/>
      <c r="C92" s="77"/>
      <c r="D92" s="77"/>
      <c r="E92" s="77"/>
      <c r="F92" s="77"/>
      <c r="G92" s="77"/>
    </row>
    <row r="93" spans="1:7" s="67" customFormat="1" ht="13.5">
      <c r="A93" s="1"/>
      <c r="B93" s="1"/>
      <c r="C93" s="77"/>
      <c r="D93" s="77"/>
      <c r="E93" s="77"/>
      <c r="F93" s="77"/>
      <c r="G93" s="77"/>
    </row>
    <row r="94" spans="1:7" s="67" customFormat="1" ht="27.75" customHeight="1">
      <c r="A94" s="1"/>
      <c r="B94" s="1"/>
      <c r="C94" s="77"/>
      <c r="D94" s="77"/>
      <c r="E94" s="77"/>
      <c r="F94" s="77"/>
      <c r="G94" s="77"/>
    </row>
    <row r="95" spans="1:7" s="67" customFormat="1" ht="19.5" customHeight="1">
      <c r="A95" s="1"/>
      <c r="B95" s="1"/>
      <c r="C95" s="77"/>
      <c r="D95" s="77"/>
      <c r="E95" s="77"/>
      <c r="F95" s="77"/>
      <c r="G95" s="77"/>
    </row>
    <row r="96" spans="1:7" s="67" customFormat="1" ht="13.5">
      <c r="A96" s="1"/>
      <c r="B96" s="1"/>
      <c r="C96" s="77"/>
      <c r="D96" s="77"/>
      <c r="E96" s="77"/>
      <c r="F96" s="77"/>
      <c r="G96" s="77"/>
    </row>
    <row r="97" spans="1:7" s="67" customFormat="1" ht="13.5">
      <c r="A97" s="2"/>
      <c r="B97" s="2"/>
      <c r="C97" s="78"/>
      <c r="D97" s="78"/>
      <c r="E97" s="78"/>
      <c r="F97" s="78"/>
      <c r="G97" s="78"/>
    </row>
    <row r="98" spans="1:7" s="67" customFormat="1" ht="20.25" customHeight="1">
      <c r="A98" s="3"/>
      <c r="B98" s="3"/>
      <c r="C98" s="3"/>
      <c r="D98" s="3"/>
      <c r="E98" s="3"/>
      <c r="F98" s="3"/>
      <c r="G98" s="3"/>
    </row>
    <row r="99" spans="1:7" ht="74.25" customHeight="1">
      <c r="A99" s="3"/>
      <c r="B99" s="3"/>
      <c r="C99" s="3"/>
      <c r="D99" s="3"/>
      <c r="E99" s="3"/>
      <c r="F99" s="3"/>
      <c r="G99" s="3"/>
    </row>
    <row r="100" spans="3:7" ht="13.5">
      <c r="C100" s="79"/>
      <c r="D100" s="79"/>
      <c r="E100" s="79"/>
      <c r="F100" s="79"/>
      <c r="G100" s="79"/>
    </row>
    <row r="101" spans="3:7" ht="13.5">
      <c r="C101" s="79"/>
      <c r="D101" s="79"/>
      <c r="E101" s="79"/>
      <c r="F101" s="79"/>
      <c r="G101" s="79"/>
    </row>
    <row r="102" spans="3:7" ht="13.5">
      <c r="C102" s="79"/>
      <c r="D102" s="79"/>
      <c r="E102" s="79"/>
      <c r="F102" s="79"/>
      <c r="G102" s="79"/>
    </row>
    <row r="103" spans="3:7" ht="13.5">
      <c r="C103" s="79"/>
      <c r="D103" s="79"/>
      <c r="E103" s="79"/>
      <c r="F103" s="79"/>
      <c r="G103" s="79"/>
    </row>
    <row r="104" spans="3:7" ht="13.5">
      <c r="C104" s="79"/>
      <c r="D104" s="79"/>
      <c r="E104" s="79"/>
      <c r="F104" s="79"/>
      <c r="G104" s="79"/>
    </row>
    <row r="105" spans="3:7" ht="13.5">
      <c r="C105" s="79"/>
      <c r="D105" s="79"/>
      <c r="E105" s="79"/>
      <c r="F105" s="79"/>
      <c r="G105" s="79"/>
    </row>
    <row r="106" spans="3:7" ht="13.5">
      <c r="C106" s="79"/>
      <c r="D106" s="79"/>
      <c r="E106" s="79"/>
      <c r="F106" s="79"/>
      <c r="G106" s="79"/>
    </row>
    <row r="107" spans="3:7" ht="13.5">
      <c r="C107" s="79"/>
      <c r="D107" s="79"/>
      <c r="E107" s="79"/>
      <c r="F107" s="79"/>
      <c r="G107" s="79"/>
    </row>
    <row r="108" spans="3:7" ht="13.5">
      <c r="C108" s="79"/>
      <c r="D108" s="79"/>
      <c r="E108" s="79"/>
      <c r="F108" s="79"/>
      <c r="G108" s="79"/>
    </row>
    <row r="109" spans="3:7" ht="13.5">
      <c r="C109" s="79"/>
      <c r="D109" s="79"/>
      <c r="E109" s="79"/>
      <c r="F109" s="79"/>
      <c r="G109" s="79"/>
    </row>
    <row r="110" spans="3:7" ht="13.5">
      <c r="C110" s="79"/>
      <c r="D110" s="79"/>
      <c r="E110" s="79"/>
      <c r="F110" s="79"/>
      <c r="G110" s="79"/>
    </row>
    <row r="111" spans="3:7" ht="13.5">
      <c r="C111" s="79"/>
      <c r="D111" s="79"/>
      <c r="E111" s="79"/>
      <c r="F111" s="79"/>
      <c r="G111" s="79"/>
    </row>
    <row r="112" spans="3:7" ht="13.5">
      <c r="C112" s="79"/>
      <c r="D112" s="79"/>
      <c r="E112" s="79"/>
      <c r="F112" s="79"/>
      <c r="G112" s="79"/>
    </row>
    <row r="113" spans="3:7" ht="13.5">
      <c r="C113" s="79"/>
      <c r="D113" s="79"/>
      <c r="E113" s="79"/>
      <c r="F113" s="79"/>
      <c r="G113" s="79"/>
    </row>
    <row r="114" spans="3:7" ht="13.5">
      <c r="C114" s="79"/>
      <c r="D114" s="79"/>
      <c r="E114" s="79"/>
      <c r="F114" s="79"/>
      <c r="G114" s="79"/>
    </row>
    <row r="115" spans="3:7" ht="13.5">
      <c r="C115" s="79"/>
      <c r="D115" s="79"/>
      <c r="E115" s="79"/>
      <c r="F115" s="79"/>
      <c r="G115" s="79"/>
    </row>
  </sheetData>
  <sheetProtection selectLockedCells="1" selectUnlockedCells="1"/>
  <mergeCells count="21">
    <mergeCell ref="C1:E1"/>
    <mergeCell ref="C2:E2"/>
    <mergeCell ref="C3:E3"/>
    <mergeCell ref="C4:E4"/>
    <mergeCell ref="C5:E5"/>
    <mergeCell ref="C6:E6"/>
    <mergeCell ref="A8:G9"/>
    <mergeCell ref="A11:G11"/>
    <mergeCell ref="A13:A14"/>
    <mergeCell ref="B13:B14"/>
    <mergeCell ref="C13:C14"/>
    <mergeCell ref="D13:F13"/>
    <mergeCell ref="G13:G14"/>
    <mergeCell ref="A89:G90"/>
    <mergeCell ref="C91:E91"/>
    <mergeCell ref="C92:E92"/>
    <mergeCell ref="C93:E93"/>
    <mergeCell ref="C94:E94"/>
    <mergeCell ref="C95:E95"/>
    <mergeCell ref="C96:E96"/>
    <mergeCell ref="A98:G99"/>
  </mergeCells>
  <printOptions/>
  <pageMargins left="0.9840277777777777" right="0.31527777777777777" top="0.5902777777777778" bottom="0.39375" header="0.5118055555555555" footer="0.5118055555555555"/>
  <pageSetup horizontalDpi="300" verticalDpi="300" orientation="landscape" paperSize="9" scale="82"/>
  <rowBreaks count="3" manualBreakCount="3">
    <brk id="33" max="255" man="1"/>
    <brk id="58" max="255" man="1"/>
    <brk id="9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K34"/>
  <sheetViews>
    <sheetView view="pageBreakPreview" zoomScale="109" zoomScaleSheetLayoutView="109" workbookViewId="0" topLeftCell="A22">
      <selection activeCell="I30" sqref="I30"/>
    </sheetView>
  </sheetViews>
  <sheetFormatPr defaultColWidth="11.00390625" defaultRowHeight="12.75"/>
  <cols>
    <col min="1" max="1" width="7.125" style="35" customWidth="1"/>
    <col min="2" max="2" width="48.875" style="35" customWidth="1"/>
    <col min="3" max="5" width="13.125" style="35" customWidth="1"/>
    <col min="6" max="7" width="0" style="35" hidden="1" customWidth="1"/>
    <col min="8" max="16384" width="10.75390625" style="35" customWidth="1"/>
  </cols>
  <sheetData>
    <row r="1" s="2" customFormat="1" ht="20.25" customHeight="1"/>
    <row r="2" spans="1:5" s="38" customFormat="1" ht="15">
      <c r="A2" s="80" t="s">
        <v>162</v>
      </c>
      <c r="B2" s="80"/>
      <c r="C2" s="80"/>
      <c r="D2" s="80"/>
      <c r="E2" s="80"/>
    </row>
    <row r="3" spans="1:5" s="2" customFormat="1" ht="13.5">
      <c r="A3" s="81" t="s">
        <v>163</v>
      </c>
      <c r="B3" s="81"/>
      <c r="C3" s="81"/>
      <c r="D3" s="81"/>
      <c r="E3" s="81"/>
    </row>
    <row r="4" spans="1:5" s="1" customFormat="1" ht="11.25">
      <c r="A4" s="82"/>
      <c r="B4" s="82"/>
      <c r="C4" s="82"/>
      <c r="D4" s="82"/>
      <c r="E4" s="82"/>
    </row>
    <row r="5" s="2" customFormat="1" ht="13.5" customHeight="1"/>
    <row r="6" spans="1:5" s="2" customFormat="1" ht="13.5" customHeight="1">
      <c r="A6" s="83" t="s">
        <v>2</v>
      </c>
      <c r="B6" s="83" t="s">
        <v>164</v>
      </c>
      <c r="C6" s="83" t="s">
        <v>165</v>
      </c>
      <c r="D6" s="83"/>
      <c r="E6" s="83"/>
    </row>
    <row r="7" spans="1:5" s="2" customFormat="1" ht="34.5">
      <c r="A7" s="83"/>
      <c r="B7" s="83"/>
      <c r="C7" s="84">
        <v>2014</v>
      </c>
      <c r="D7" s="84">
        <v>2015</v>
      </c>
      <c r="E7" s="85" t="s">
        <v>166</v>
      </c>
    </row>
    <row r="8" spans="1:5" s="2" customFormat="1" ht="11.25" customHeight="1">
      <c r="A8" s="86">
        <v>1</v>
      </c>
      <c r="B8" s="86">
        <v>2</v>
      </c>
      <c r="C8" s="86">
        <v>3</v>
      </c>
      <c r="D8" s="86">
        <v>4</v>
      </c>
      <c r="E8" s="86">
        <v>5</v>
      </c>
    </row>
    <row r="9" spans="1:5" s="2" customFormat="1" ht="25.5">
      <c r="A9" s="87" t="s">
        <v>167</v>
      </c>
      <c r="B9" s="88" t="s">
        <v>168</v>
      </c>
      <c r="C9" s="89">
        <f>Лист17!C91/2786</f>
        <v>0.060000358937544865</v>
      </c>
      <c r="D9" s="89">
        <f>1!C85/2786</f>
        <v>0.039416902523554204</v>
      </c>
      <c r="E9" s="90">
        <f>D9/C9*100</f>
        <v>65.6944445358798</v>
      </c>
    </row>
    <row r="10" spans="1:5" s="2" customFormat="1" ht="13.5">
      <c r="A10" s="87" t="s">
        <v>169</v>
      </c>
      <c r="B10" s="91" t="s">
        <v>170</v>
      </c>
      <c r="C10" s="92"/>
      <c r="D10" s="92"/>
      <c r="E10" s="90"/>
    </row>
    <row r="11" spans="1:5" s="2" customFormat="1" ht="13.5">
      <c r="A11" s="87" t="s">
        <v>171</v>
      </c>
      <c r="B11" s="91" t="s">
        <v>172</v>
      </c>
      <c r="C11" s="92"/>
      <c r="D11" s="92"/>
      <c r="E11" s="90"/>
    </row>
    <row r="12" spans="1:5" s="2" customFormat="1" ht="13.5">
      <c r="A12" s="87" t="s">
        <v>173</v>
      </c>
      <c r="B12" s="91" t="s">
        <v>174</v>
      </c>
      <c r="C12" s="89">
        <f>(Лист17!C21+Лист17!C23+Лист17!C29+Лист17!C34+Лист17!C41+Лист17!C42+Лист17!C54+Лист17!C64+Лист17!C66+Лист17!C68+Лист17!C72+Лист17!C75+Лист17!C77+Лист17!C84+Лист17!C90)/836</f>
        <v>0.04575358851674642</v>
      </c>
      <c r="D12" s="89">
        <f>(1!C18+1!C19+1!C20+1!C24+1!C29+1!C43+1!C44+1!C46+1!C55+1!C56+1!C57+1!C67+1!C81+1!C82+1!C83+1!C84)/836</f>
        <v>0.04954006032371054</v>
      </c>
      <c r="E12" s="90">
        <f>D12/C12*100</f>
        <v>108.27579197548236</v>
      </c>
    </row>
    <row r="13" spans="1:5" s="2" customFormat="1" ht="13.5">
      <c r="A13" s="87" t="s">
        <v>175</v>
      </c>
      <c r="B13" s="91" t="s">
        <v>176</v>
      </c>
      <c r="C13" s="89">
        <f>(Лист17!C91-Лист17!C23-Лист17!C29-Лист17!C34-Лист17!C41-Лист17!C42-Лист17!C54-Лист17!C64-Лист17!C66-Лист17!C68-Лист17!C72-Лист17!C75-Лист17!C90)/(2786-836)</f>
        <v>0.07061076923076925</v>
      </c>
      <c r="D13" s="89">
        <f>(1!C85-1!C18-1!C19-1!C20-1!C24-1!C29-1!C43-1!C44-1!C46-1!C55-1!C56-1!C57-1!C61-1!C81-1!C82-1!C83-1!C84)/(2786-836)</f>
        <v>0.0354</v>
      </c>
      <c r="E13" s="90">
        <f>D13/C13*100</f>
        <v>50.13399568599253</v>
      </c>
    </row>
    <row r="14" spans="1:5" s="2" customFormat="1" ht="25.5">
      <c r="A14" s="87" t="s">
        <v>177</v>
      </c>
      <c r="B14" s="88" t="s">
        <v>178</v>
      </c>
      <c r="C14" s="89">
        <f>(64-9)/2786</f>
        <v>0.01974156496769562</v>
      </c>
      <c r="D14" s="89">
        <f>57/2786</f>
        <v>0.020459440057430008</v>
      </c>
      <c r="E14" s="90">
        <f>D14/C14*100</f>
        <v>103.63636363636364</v>
      </c>
    </row>
    <row r="15" spans="1:5" s="2" customFormat="1" ht="13.5">
      <c r="A15" s="87" t="s">
        <v>179</v>
      </c>
      <c r="B15" s="91" t="s">
        <v>170</v>
      </c>
      <c r="C15" s="89"/>
      <c r="D15" s="89"/>
      <c r="E15" s="90"/>
    </row>
    <row r="16" spans="1:5" s="2" customFormat="1" ht="13.5">
      <c r="A16" s="87" t="s">
        <v>180</v>
      </c>
      <c r="B16" s="91" t="s">
        <v>172</v>
      </c>
      <c r="C16" s="89"/>
      <c r="D16" s="89"/>
      <c r="E16" s="90"/>
    </row>
    <row r="17" spans="1:5" s="2" customFormat="1" ht="13.5">
      <c r="A17" s="87" t="s">
        <v>181</v>
      </c>
      <c r="B17" s="91" t="s">
        <v>174</v>
      </c>
      <c r="C17" s="89">
        <f>15/836</f>
        <v>0.017942583732057416</v>
      </c>
      <c r="D17" s="89">
        <f>14/836</f>
        <v>0.01674641148325359</v>
      </c>
      <c r="E17" s="90">
        <f>D17/C17*100</f>
        <v>93.33333333333333</v>
      </c>
    </row>
    <row r="18" spans="1:5" s="2" customFormat="1" ht="13.5">
      <c r="A18" s="87" t="s">
        <v>182</v>
      </c>
      <c r="B18" s="91" t="s">
        <v>176</v>
      </c>
      <c r="C18" s="89">
        <f>(64-9-15)/(2786-836)</f>
        <v>0.020512820512820513</v>
      </c>
      <c r="D18" s="89">
        <f>(57-14)/(2786-836)</f>
        <v>0.02205128205128205</v>
      </c>
      <c r="E18" s="90">
        <f>D18/C18*100</f>
        <v>107.5</v>
      </c>
    </row>
    <row r="19" spans="1:5" s="2" customFormat="1" ht="59.25">
      <c r="A19" s="87" t="s">
        <v>183</v>
      </c>
      <c r="B19" s="88" t="s">
        <v>184</v>
      </c>
      <c r="C19" s="89">
        <f>(Лист17!C21+Лист17!C31+Лист17!C33+Лист17!C35+Лист17!C37+Лист17!C40+Лист17!C41+Лист17!C42+Лист17!C43+Лист17!C77)/2876</f>
        <v>0.010165507649513211</v>
      </c>
      <c r="D19" s="89">
        <f>(1!C19+1!C26+1!C30+1!C33+1!C40+1!C43+1!C51+1!C61+1!C67+1!C78)/2786</f>
        <v>0.0057501794687724326</v>
      </c>
      <c r="E19" s="90">
        <f>D19/C19*100</f>
        <v>56.565590888594606</v>
      </c>
    </row>
    <row r="20" spans="1:5" s="2" customFormat="1" ht="13.5">
      <c r="A20" s="87" t="s">
        <v>185</v>
      </c>
      <c r="B20" s="91" t="s">
        <v>170</v>
      </c>
      <c r="C20" s="89"/>
      <c r="D20" s="89"/>
      <c r="E20" s="90"/>
    </row>
    <row r="21" spans="1:5" s="2" customFormat="1" ht="13.5">
      <c r="A21" s="87" t="s">
        <v>186</v>
      </c>
      <c r="B21" s="91" t="s">
        <v>172</v>
      </c>
      <c r="C21" s="89"/>
      <c r="D21" s="89"/>
      <c r="E21" s="90"/>
    </row>
    <row r="22" spans="1:5" s="2" customFormat="1" ht="13.5">
      <c r="A22" s="87" t="s">
        <v>187</v>
      </c>
      <c r="B22" s="91" t="s">
        <v>174</v>
      </c>
      <c r="C22" s="89">
        <f>(Лист17!C21+Лист17!C41+Лист17!C42+Лист17!C77)/836</f>
        <v>0.0190311004784689</v>
      </c>
      <c r="D22" s="89">
        <f>(1!C19+1!C61+1!C67)/836</f>
        <v>0.006435406698564593</v>
      </c>
      <c r="E22" s="90">
        <f>D22/C22*100</f>
        <v>33.815210559396604</v>
      </c>
    </row>
    <row r="23" spans="1:5" s="2" customFormat="1" ht="13.5">
      <c r="A23" s="87" t="s">
        <v>188</v>
      </c>
      <c r="B23" s="91" t="s">
        <v>176</v>
      </c>
      <c r="C23" s="89">
        <f>(Лист17!C91-Лист17!C21-Лист17!C41-Лист17!C42-Лист17!C62-Лист17!C77)/(2786-836)</f>
        <v>0.07493384615384616</v>
      </c>
      <c r="D23" s="89">
        <f>(1!C26+1!C30+1!C33+1!C40+1!C51+1!C78)/(2786-836)</f>
        <v>0.004251282051282052</v>
      </c>
      <c r="E23" s="90">
        <f>D23/C23*100</f>
        <v>5.6733802807262474</v>
      </c>
    </row>
    <row r="24" spans="1:11" s="2" customFormat="1" ht="71.25" customHeight="1">
      <c r="A24" s="87" t="s">
        <v>189</v>
      </c>
      <c r="B24" s="88" t="s">
        <v>190</v>
      </c>
      <c r="C24" s="89">
        <f>10/2786</f>
        <v>0.003589375448671931</v>
      </c>
      <c r="D24" s="89">
        <f>10/2786</f>
        <v>0.003589375448671931</v>
      </c>
      <c r="E24" s="90">
        <f>D24/C24*100</f>
        <v>100</v>
      </c>
      <c r="H24" s="93"/>
      <c r="I24" s="93"/>
      <c r="J24" s="93"/>
      <c r="K24" s="93"/>
    </row>
    <row r="25" spans="1:5" s="2" customFormat="1" ht="13.5">
      <c r="A25" s="87" t="s">
        <v>191</v>
      </c>
      <c r="B25" s="91" t="s">
        <v>170</v>
      </c>
      <c r="C25" s="89"/>
      <c r="D25" s="89"/>
      <c r="E25" s="90"/>
    </row>
    <row r="26" spans="1:5" s="2" customFormat="1" ht="13.5">
      <c r="A26" s="87" t="s">
        <v>192</v>
      </c>
      <c r="B26" s="91" t="s">
        <v>172</v>
      </c>
      <c r="C26" s="89"/>
      <c r="D26" s="89"/>
      <c r="E26" s="90"/>
    </row>
    <row r="27" spans="1:5" s="2" customFormat="1" ht="13.5">
      <c r="A27" s="87" t="s">
        <v>193</v>
      </c>
      <c r="B27" s="91" t="s">
        <v>174</v>
      </c>
      <c r="C27" s="89">
        <f>4/836</f>
        <v>0.004784688995215311</v>
      </c>
      <c r="D27" s="89">
        <f>4/836</f>
        <v>0.004784688995215311</v>
      </c>
      <c r="E27" s="90">
        <f>D27/C27*100</f>
        <v>100</v>
      </c>
    </row>
    <row r="28" spans="1:5" s="2" customFormat="1" ht="13.5">
      <c r="A28" s="87" t="s">
        <v>194</v>
      </c>
      <c r="B28" s="91" t="s">
        <v>176</v>
      </c>
      <c r="C28" s="89">
        <f>(10-4)/(2786-836)</f>
        <v>0.003076923076923077</v>
      </c>
      <c r="D28" s="89">
        <f>(10-4)/(2786-836)</f>
        <v>0.003076923076923077</v>
      </c>
      <c r="E28" s="90">
        <f>D28/C28*100</f>
        <v>100</v>
      </c>
    </row>
    <row r="29" spans="1:5" s="2" customFormat="1" ht="34.5">
      <c r="A29" s="87" t="s">
        <v>195</v>
      </c>
      <c r="B29" s="88" t="s">
        <v>196</v>
      </c>
      <c r="C29" s="94">
        <v>0</v>
      </c>
      <c r="D29" s="94">
        <v>0</v>
      </c>
      <c r="E29" s="90">
        <v>0</v>
      </c>
    </row>
    <row r="30" spans="1:5" s="2" customFormat="1" ht="45.75">
      <c r="A30" s="87" t="s">
        <v>197</v>
      </c>
      <c r="B30" s="88" t="s">
        <v>198</v>
      </c>
      <c r="C30" s="94">
        <v>0</v>
      </c>
      <c r="D30" s="94">
        <v>0</v>
      </c>
      <c r="E30" s="90">
        <v>0</v>
      </c>
    </row>
    <row r="31" spans="1:5" s="2" customFormat="1" ht="13.5">
      <c r="A31" s="95"/>
      <c r="B31" s="96"/>
      <c r="C31" s="96"/>
      <c r="D31" s="96"/>
      <c r="E31" s="97"/>
    </row>
    <row r="32" spans="1:9" s="98" customFormat="1" ht="68.25" customHeight="1">
      <c r="A32" s="34" t="s">
        <v>199</v>
      </c>
      <c r="B32" s="34"/>
      <c r="C32" s="34"/>
      <c r="D32" s="34"/>
      <c r="E32" s="34"/>
      <c r="F32" s="34"/>
      <c r="G32" s="34"/>
      <c r="I32" s="99"/>
    </row>
    <row r="33" spans="1:2" ht="97.5" customHeight="1">
      <c r="A33" s="100"/>
      <c r="B33" s="100"/>
    </row>
    <row r="34" spans="1:2" ht="13.5">
      <c r="A34" s="100" t="s">
        <v>90</v>
      </c>
      <c r="B34" s="100"/>
    </row>
  </sheetData>
  <sheetProtection selectLockedCells="1" selectUnlockedCells="1"/>
  <mergeCells count="8">
    <mergeCell ref="A2:E2"/>
    <mergeCell ref="A3:E3"/>
    <mergeCell ref="A4:E4"/>
    <mergeCell ref="A6:A7"/>
    <mergeCell ref="B6:B7"/>
    <mergeCell ref="C6:E6"/>
    <mergeCell ref="H24:K24"/>
    <mergeCell ref="A32:G32"/>
  </mergeCells>
  <printOptions/>
  <pageMargins left="0.9840277777777777" right="0.31527777777777777" top="0.5902777777777778" bottom="0.39375" header="0.5118055555555555" footer="0.5118055555555555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2:U21"/>
  <sheetViews>
    <sheetView view="pageBreakPreview" zoomScale="109" zoomScaleSheetLayoutView="109" workbookViewId="0" topLeftCell="A10">
      <selection activeCell="G10" sqref="G10"/>
    </sheetView>
  </sheetViews>
  <sheetFormatPr defaultColWidth="11.00390625" defaultRowHeight="12.75"/>
  <cols>
    <col min="1" max="1" width="6.125" style="35" customWidth="1"/>
    <col min="2" max="2" width="14.875" style="35" customWidth="1"/>
    <col min="3" max="10" width="6.875" style="35" customWidth="1"/>
    <col min="11" max="11" width="7.375" style="35" customWidth="1"/>
    <col min="12" max="12" width="7.25390625" style="35" customWidth="1"/>
    <col min="13" max="13" width="6.875" style="35" customWidth="1"/>
    <col min="14" max="14" width="7.00390625" style="35" customWidth="1"/>
    <col min="15" max="15" width="8.00390625" style="35" customWidth="1"/>
    <col min="16" max="16" width="7.75390625" style="35" customWidth="1"/>
    <col min="17" max="18" width="7.25390625" style="35" customWidth="1"/>
    <col min="19" max="19" width="31.875" style="35" customWidth="1"/>
    <col min="20" max="20" width="17.25390625" style="35" customWidth="1"/>
    <col min="21" max="21" width="0" style="35" hidden="1" customWidth="1"/>
    <col min="22" max="16384" width="10.75390625" style="35" customWidth="1"/>
  </cols>
  <sheetData>
    <row r="1" ht="12.75" customHeight="1"/>
    <row r="2" spans="1:21" s="38" customFormat="1" ht="31.5" customHeight="1">
      <c r="A2" s="101" t="s">
        <v>200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</row>
    <row r="3" spans="1:21" s="2" customFormat="1" ht="13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0" s="1" customFormat="1" ht="12.75" customHeight="1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</row>
    <row r="5" s="2" customFormat="1" ht="13.5" customHeight="1"/>
    <row r="6" spans="1:21" s="2" customFormat="1" ht="169.5" customHeight="1">
      <c r="A6" s="103" t="s">
        <v>2</v>
      </c>
      <c r="B6" s="103" t="s">
        <v>201</v>
      </c>
      <c r="C6" s="103" t="s">
        <v>202</v>
      </c>
      <c r="D6" s="103"/>
      <c r="E6" s="103"/>
      <c r="F6" s="103"/>
      <c r="G6" s="103" t="s">
        <v>203</v>
      </c>
      <c r="H6" s="103"/>
      <c r="I6" s="103"/>
      <c r="J6" s="103"/>
      <c r="K6" s="103" t="s">
        <v>204</v>
      </c>
      <c r="L6" s="103"/>
      <c r="M6" s="103"/>
      <c r="N6" s="103"/>
      <c r="O6" s="103" t="s">
        <v>205</v>
      </c>
      <c r="P6" s="103"/>
      <c r="Q6" s="103"/>
      <c r="R6" s="103"/>
      <c r="S6" s="103" t="s">
        <v>206</v>
      </c>
      <c r="T6" s="103" t="s">
        <v>207</v>
      </c>
      <c r="U6" s="103"/>
    </row>
    <row r="7" spans="1:21" s="2" customFormat="1" ht="15.75" customHeight="1">
      <c r="A7" s="103"/>
      <c r="B7" s="103"/>
      <c r="C7" s="103" t="s">
        <v>208</v>
      </c>
      <c r="D7" s="103" t="s">
        <v>209</v>
      </c>
      <c r="E7" s="104" t="s">
        <v>210</v>
      </c>
      <c r="F7" s="104" t="s">
        <v>12</v>
      </c>
      <c r="G7" s="103" t="s">
        <v>208</v>
      </c>
      <c r="H7" s="103" t="s">
        <v>209</v>
      </c>
      <c r="I7" s="104" t="s">
        <v>210</v>
      </c>
      <c r="J7" s="104" t="s">
        <v>12</v>
      </c>
      <c r="K7" s="103" t="s">
        <v>208</v>
      </c>
      <c r="L7" s="103" t="s">
        <v>209</v>
      </c>
      <c r="M7" s="104" t="s">
        <v>210</v>
      </c>
      <c r="N7" s="104" t="s">
        <v>12</v>
      </c>
      <c r="O7" s="103" t="s">
        <v>208</v>
      </c>
      <c r="P7" s="103" t="s">
        <v>209</v>
      </c>
      <c r="Q7" s="104" t="s">
        <v>210</v>
      </c>
      <c r="R7" s="104" t="s">
        <v>12</v>
      </c>
      <c r="S7" s="103"/>
      <c r="T7" s="103"/>
      <c r="U7" s="103"/>
    </row>
    <row r="8" spans="1:21" s="2" customFormat="1" ht="13.5">
      <c r="A8" s="105">
        <v>1</v>
      </c>
      <c r="B8" s="106">
        <v>2</v>
      </c>
      <c r="C8" s="106">
        <v>3</v>
      </c>
      <c r="D8" s="107">
        <v>4</v>
      </c>
      <c r="E8" s="107">
        <v>5</v>
      </c>
      <c r="F8" s="107">
        <v>6</v>
      </c>
      <c r="G8" s="107">
        <v>7</v>
      </c>
      <c r="H8" s="107">
        <v>8</v>
      </c>
      <c r="I8" s="107">
        <v>9</v>
      </c>
      <c r="J8" s="107">
        <v>10</v>
      </c>
      <c r="K8" s="107">
        <v>11</v>
      </c>
      <c r="L8" s="107">
        <v>12</v>
      </c>
      <c r="M8" s="107">
        <v>13</v>
      </c>
      <c r="N8" s="107">
        <v>14</v>
      </c>
      <c r="O8" s="107">
        <v>15</v>
      </c>
      <c r="P8" s="107">
        <v>16</v>
      </c>
      <c r="Q8" s="107">
        <v>17</v>
      </c>
      <c r="R8" s="107">
        <v>18</v>
      </c>
      <c r="S8" s="107">
        <v>19</v>
      </c>
      <c r="T8" s="107">
        <v>20</v>
      </c>
      <c r="U8" s="108"/>
    </row>
    <row r="9" spans="1:21" s="2" customFormat="1" ht="64.5">
      <c r="A9" s="109">
        <v>1</v>
      </c>
      <c r="B9" s="110" t="s">
        <v>211</v>
      </c>
      <c r="C9" s="111"/>
      <c r="D9" s="112"/>
      <c r="E9" s="112">
        <f>2!D12</f>
        <v>0.04954006032371054</v>
      </c>
      <c r="F9" s="112">
        <f>2!D13</f>
        <v>0.0354</v>
      </c>
      <c r="G9" s="112"/>
      <c r="H9" s="112"/>
      <c r="I9" s="112">
        <f>2!D17</f>
        <v>0.01674641148325359</v>
      </c>
      <c r="J9" s="112">
        <f>2!D18</f>
        <v>0.02205128205128205</v>
      </c>
      <c r="K9" s="112"/>
      <c r="L9" s="112"/>
      <c r="M9" s="112">
        <f>2!D22</f>
        <v>0.006435406698564593</v>
      </c>
      <c r="N9" s="112">
        <f>2!D23</f>
        <v>0.004251282051282052</v>
      </c>
      <c r="O9" s="112"/>
      <c r="P9" s="112"/>
      <c r="Q9" s="112">
        <f>2!D27</f>
        <v>0.004784688995215311</v>
      </c>
      <c r="R9" s="112">
        <f>2!D28</f>
        <v>0.003076923076923077</v>
      </c>
      <c r="S9" s="112">
        <f>2!D29/2786</f>
        <v>0</v>
      </c>
      <c r="T9" s="113" t="s">
        <v>212</v>
      </c>
      <c r="U9" s="114"/>
    </row>
    <row r="10" spans="1:21" s="2" customFormat="1" ht="13.5">
      <c r="A10" s="115"/>
      <c r="B10" s="116"/>
      <c r="C10" s="116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08"/>
      <c r="U10" s="114"/>
    </row>
    <row r="11" spans="1:21" s="2" customFormat="1" ht="13.5">
      <c r="A11" s="115"/>
      <c r="B11" s="116"/>
      <c r="C11" s="116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08"/>
      <c r="U11" s="114"/>
    </row>
    <row r="12" spans="1:21" s="2" customFormat="1" ht="13.5">
      <c r="A12" s="115"/>
      <c r="B12" s="116"/>
      <c r="C12" s="116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08"/>
      <c r="U12" s="114"/>
    </row>
    <row r="13" spans="1:21" s="2" customFormat="1" ht="13.5">
      <c r="A13" s="115"/>
      <c r="B13" s="116"/>
      <c r="C13" s="116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08"/>
      <c r="U13" s="114"/>
    </row>
    <row r="14" spans="1:21" s="2" customFormat="1" ht="13.5">
      <c r="A14" s="115"/>
      <c r="B14" s="116"/>
      <c r="C14" s="116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08"/>
      <c r="U14" s="114"/>
    </row>
    <row r="15" spans="1:21" s="2" customFormat="1" ht="13.5">
      <c r="A15" s="115"/>
      <c r="B15" s="116"/>
      <c r="C15" s="116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08"/>
      <c r="U15" s="114"/>
    </row>
    <row r="16" spans="1:21" s="2" customFormat="1" ht="13.5">
      <c r="A16" s="115"/>
      <c r="B16" s="116"/>
      <c r="C16" s="116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08"/>
      <c r="U16" s="114"/>
    </row>
    <row r="17" spans="1:21" s="1" customFormat="1" ht="38.25" customHeight="1">
      <c r="A17" s="118"/>
      <c r="B17" s="119" t="s">
        <v>213</v>
      </c>
      <c r="C17" s="120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2"/>
      <c r="U17" s="122"/>
    </row>
    <row r="18" s="2" customFormat="1" ht="12.75" customHeight="1"/>
    <row r="19" spans="1:21" s="98" customFormat="1" ht="104.25" customHeight="1">
      <c r="A19" s="123" t="s">
        <v>214</v>
      </c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</row>
    <row r="20" s="2" customFormat="1" ht="13.5"/>
    <row r="21" spans="1:3" s="2" customFormat="1" ht="48" customHeight="1">
      <c r="A21" s="124" t="s">
        <v>215</v>
      </c>
      <c r="B21" s="124"/>
      <c r="C21" s="124"/>
    </row>
  </sheetData>
  <sheetProtection selectLockedCells="1" selectUnlockedCells="1"/>
  <mergeCells count="14">
    <mergeCell ref="A2:U2"/>
    <mergeCell ref="A3:U3"/>
    <mergeCell ref="A4:D4"/>
    <mergeCell ref="A6:A7"/>
    <mergeCell ref="B6:B7"/>
    <mergeCell ref="C6:F6"/>
    <mergeCell ref="G6:J6"/>
    <mergeCell ref="K6:N6"/>
    <mergeCell ref="O6:R6"/>
    <mergeCell ref="S6:S7"/>
    <mergeCell ref="T6:T7"/>
    <mergeCell ref="U6:U7"/>
    <mergeCell ref="A19:U19"/>
    <mergeCell ref="A21:C21"/>
  </mergeCells>
  <printOptions/>
  <pageMargins left="0.7875" right="0.31527777777777777" top="1.1805555555555556" bottom="0.39375" header="0.5902777777777778" footer="0.5118055555555555"/>
  <pageSetup horizontalDpi="300" verticalDpi="300" orientation="landscape" paperSize="9" scale="73"/>
  <headerFooter alignWithMargins="0">
    <oddHeader>&amp;R&amp;"Times New Roman,Обычный"&amp;7Подготовлено с использованием системы КонсультантПлюс</oddHeader>
  </headerFooter>
  <colBreaks count="1" manualBreakCount="1">
    <brk id="2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4:S41"/>
  <sheetViews>
    <sheetView view="pageBreakPreview" zoomScale="109" zoomScaleSheetLayoutView="109" workbookViewId="0" topLeftCell="A31">
      <selection activeCell="F32" sqref="F32"/>
    </sheetView>
  </sheetViews>
  <sheetFormatPr defaultColWidth="11.00390625" defaultRowHeight="12.75" outlineLevelCol="1"/>
  <cols>
    <col min="1" max="1" width="8.00390625" style="35" customWidth="1"/>
    <col min="2" max="2" width="29.00390625" style="35" customWidth="1"/>
    <col min="3" max="3" width="12.125" style="35" customWidth="1"/>
    <col min="4" max="4" width="12.125" style="35" customWidth="1" outlineLevel="1"/>
    <col min="5" max="5" width="15.00390625" style="35" customWidth="1" outlineLevel="1"/>
    <col min="6" max="7" width="12.125" style="35" customWidth="1" outlineLevel="1"/>
    <col min="8" max="8" width="15.00390625" style="35" customWidth="1" outlineLevel="1"/>
    <col min="9" max="10" width="12.125" style="35" customWidth="1" outlineLevel="1"/>
    <col min="11" max="11" width="15.125" style="35" customWidth="1" outlineLevel="1"/>
    <col min="12" max="13" width="12.125" style="35" customWidth="1" outlineLevel="1"/>
    <col min="14" max="14" width="15.125" style="35" customWidth="1" outlineLevel="1"/>
    <col min="15" max="16" width="12.125" style="35" customWidth="1" outlineLevel="1"/>
    <col min="17" max="17" width="15.125" style="35" customWidth="1" outlineLevel="1"/>
    <col min="18" max="18" width="18.75390625" style="35" customWidth="1" outlineLevel="1"/>
    <col min="19" max="19" width="0" style="35" hidden="1" customWidth="1"/>
    <col min="20" max="16384" width="10.75390625" style="35" customWidth="1"/>
  </cols>
  <sheetData>
    <row r="1" s="1" customFormat="1" ht="12.75" customHeight="1" hidden="1"/>
    <row r="2" s="1" customFormat="1" ht="12.75" hidden="1"/>
    <row r="3" s="1" customFormat="1" ht="12.75" hidden="1"/>
    <row r="4" s="125" customFormat="1" ht="12.75" hidden="1">
      <c r="E4" s="1"/>
    </row>
    <row r="5" s="125" customFormat="1" ht="12.75" hidden="1">
      <c r="E5" s="1"/>
    </row>
    <row r="6" s="125" customFormat="1" ht="12.75" hidden="1">
      <c r="E6" s="1"/>
    </row>
    <row r="7" s="125" customFormat="1" ht="12.75" customHeight="1" hidden="1"/>
    <row r="8" spans="1:18" s="33" customFormat="1" ht="12.75" hidden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</row>
    <row r="9" spans="1:18" s="33" customFormat="1" ht="12.75" customHeight="1" hidden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</row>
    <row r="10" spans="1:18" s="33" customFormat="1" ht="15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</row>
    <row r="11" ht="8.25" customHeight="1"/>
    <row r="12" spans="1:18" ht="17.25">
      <c r="A12" s="126" t="s">
        <v>216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</row>
    <row r="13" spans="2:18" s="79" customFormat="1" ht="16.5" customHeight="1"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</row>
    <row r="14" spans="2:18" s="128" customFormat="1" ht="12.75" customHeight="1" hidden="1"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</row>
    <row r="15" ht="12.75" customHeight="1" hidden="1"/>
    <row r="16" spans="1:18" s="131" customFormat="1" ht="21" customHeight="1">
      <c r="A16" s="130" t="s">
        <v>2</v>
      </c>
      <c r="B16" s="130" t="s">
        <v>164</v>
      </c>
      <c r="C16" s="130" t="s">
        <v>217</v>
      </c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 t="s">
        <v>218</v>
      </c>
    </row>
    <row r="17" spans="1:18" s="131" customFormat="1" ht="32.25" customHeight="1">
      <c r="A17" s="130"/>
      <c r="B17" s="130"/>
      <c r="C17" s="130" t="s">
        <v>219</v>
      </c>
      <c r="D17" s="130"/>
      <c r="E17" s="130"/>
      <c r="F17" s="130" t="s">
        <v>220</v>
      </c>
      <c r="G17" s="130"/>
      <c r="H17" s="130"/>
      <c r="I17" s="130" t="s">
        <v>221</v>
      </c>
      <c r="J17" s="130"/>
      <c r="K17" s="130"/>
      <c r="L17" s="130" t="s">
        <v>222</v>
      </c>
      <c r="M17" s="130"/>
      <c r="N17" s="130"/>
      <c r="O17" s="130" t="s">
        <v>223</v>
      </c>
      <c r="P17" s="130"/>
      <c r="Q17" s="130"/>
      <c r="R17" s="130"/>
    </row>
    <row r="18" spans="1:18" s="133" customFormat="1" ht="63.75">
      <c r="A18" s="130"/>
      <c r="B18" s="130"/>
      <c r="C18" s="132">
        <v>2014</v>
      </c>
      <c r="D18" s="132">
        <v>2015</v>
      </c>
      <c r="E18" s="130" t="s">
        <v>224</v>
      </c>
      <c r="F18" s="132">
        <v>2014</v>
      </c>
      <c r="G18" s="132">
        <v>2015</v>
      </c>
      <c r="H18" s="130" t="s">
        <v>224</v>
      </c>
      <c r="I18" s="132">
        <v>2014</v>
      </c>
      <c r="J18" s="132">
        <v>2015</v>
      </c>
      <c r="K18" s="130" t="s">
        <v>224</v>
      </c>
      <c r="L18" s="132">
        <v>2014</v>
      </c>
      <c r="M18" s="132">
        <v>2015</v>
      </c>
      <c r="N18" s="130" t="s">
        <v>224</v>
      </c>
      <c r="O18" s="132">
        <v>2014</v>
      </c>
      <c r="P18" s="132">
        <v>2015</v>
      </c>
      <c r="Q18" s="130" t="s">
        <v>224</v>
      </c>
      <c r="R18" s="130"/>
    </row>
    <row r="19" spans="1:18" ht="18" customHeight="1">
      <c r="A19" s="134">
        <v>1</v>
      </c>
      <c r="B19" s="135">
        <v>2</v>
      </c>
      <c r="C19" s="136">
        <v>3</v>
      </c>
      <c r="D19" s="136">
        <v>4</v>
      </c>
      <c r="E19" s="136">
        <v>5</v>
      </c>
      <c r="F19" s="134">
        <v>6</v>
      </c>
      <c r="G19" s="134">
        <v>7</v>
      </c>
      <c r="H19" s="134">
        <v>8</v>
      </c>
      <c r="I19" s="134">
        <v>9</v>
      </c>
      <c r="J19" s="134">
        <v>10</v>
      </c>
      <c r="K19" s="134">
        <v>11</v>
      </c>
      <c r="L19" s="134">
        <v>12</v>
      </c>
      <c r="M19" s="134">
        <v>13</v>
      </c>
      <c r="N19" s="134">
        <v>14</v>
      </c>
      <c r="O19" s="134">
        <v>15</v>
      </c>
      <c r="P19" s="134">
        <v>16</v>
      </c>
      <c r="Q19" s="134">
        <v>17</v>
      </c>
      <c r="R19" s="137">
        <v>18</v>
      </c>
    </row>
    <row r="20" spans="1:18" ht="17.25">
      <c r="A20" s="138" t="s">
        <v>167</v>
      </c>
      <c r="B20" s="139"/>
      <c r="C20" s="140"/>
      <c r="D20" s="140"/>
      <c r="E20" s="140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</row>
    <row r="21" spans="1:18" s="36" customFormat="1" ht="87" customHeight="1">
      <c r="A21" s="142" t="s">
        <v>167</v>
      </c>
      <c r="B21" s="143" t="s">
        <v>225</v>
      </c>
      <c r="C21" s="144">
        <v>44</v>
      </c>
      <c r="D21" s="144">
        <v>52</v>
      </c>
      <c r="E21" s="145">
        <f>D21/C21*100</f>
        <v>118.18181818181819</v>
      </c>
      <c r="F21" s="146">
        <v>10</v>
      </c>
      <c r="G21" s="146">
        <v>12</v>
      </c>
      <c r="H21" s="147">
        <f>G21/F21*100</f>
        <v>120</v>
      </c>
      <c r="I21" s="146">
        <v>1</v>
      </c>
      <c r="J21" s="146">
        <v>1</v>
      </c>
      <c r="K21" s="147">
        <f>J21/I21*100</f>
        <v>100</v>
      </c>
      <c r="L21" s="146">
        <v>0</v>
      </c>
      <c r="M21" s="146">
        <v>1</v>
      </c>
      <c r="N21" s="146">
        <v>100</v>
      </c>
      <c r="O21" s="146">
        <v>0</v>
      </c>
      <c r="P21" s="146">
        <v>0</v>
      </c>
      <c r="Q21" s="146">
        <v>0</v>
      </c>
      <c r="R21" s="146">
        <f>D21+G21+J21+M21+P21</f>
        <v>66</v>
      </c>
    </row>
    <row r="22" spans="1:18" s="36" customFormat="1" ht="165.75" customHeight="1">
      <c r="A22" s="142" t="s">
        <v>177</v>
      </c>
      <c r="B22" s="143" t="s">
        <v>226</v>
      </c>
      <c r="C22" s="148">
        <v>44</v>
      </c>
      <c r="D22" s="148">
        <v>52</v>
      </c>
      <c r="E22" s="145">
        <f>D22/C22*100</f>
        <v>118.18181818181819</v>
      </c>
      <c r="F22" s="146">
        <v>10</v>
      </c>
      <c r="G22" s="146">
        <v>12</v>
      </c>
      <c r="H22" s="147">
        <f>G22/F22*100</f>
        <v>120</v>
      </c>
      <c r="I22" s="146">
        <v>1</v>
      </c>
      <c r="J22" s="146">
        <v>1</v>
      </c>
      <c r="K22" s="147">
        <f>J22/I22*100</f>
        <v>100</v>
      </c>
      <c r="L22" s="146">
        <v>0</v>
      </c>
      <c r="M22" s="146">
        <v>1</v>
      </c>
      <c r="N22" s="146">
        <v>100</v>
      </c>
      <c r="O22" s="146">
        <v>0</v>
      </c>
      <c r="P22" s="146">
        <v>0</v>
      </c>
      <c r="Q22" s="146">
        <v>0</v>
      </c>
      <c r="R22" s="146">
        <f>D22+G22+J22+M22+P22</f>
        <v>66</v>
      </c>
    </row>
    <row r="23" spans="1:18" ht="252">
      <c r="A23" s="142" t="s">
        <v>183</v>
      </c>
      <c r="B23" s="143" t="s">
        <v>227</v>
      </c>
      <c r="C23" s="148">
        <v>0</v>
      </c>
      <c r="D23" s="148">
        <v>0</v>
      </c>
      <c r="E23" s="148">
        <v>0</v>
      </c>
      <c r="F23" s="146">
        <v>0</v>
      </c>
      <c r="G23" s="146">
        <v>0</v>
      </c>
      <c r="H23" s="146">
        <v>0</v>
      </c>
      <c r="I23" s="146">
        <v>0</v>
      </c>
      <c r="J23" s="146">
        <v>0</v>
      </c>
      <c r="K23" s="146">
        <v>0</v>
      </c>
      <c r="L23" s="146">
        <v>0</v>
      </c>
      <c r="M23" s="146">
        <v>0</v>
      </c>
      <c r="N23" s="146">
        <v>0</v>
      </c>
      <c r="O23" s="146">
        <v>0</v>
      </c>
      <c r="P23" s="146">
        <v>0</v>
      </c>
      <c r="Q23" s="146">
        <v>0</v>
      </c>
      <c r="R23" s="146">
        <v>0</v>
      </c>
    </row>
    <row r="24" spans="1:18" ht="38.25" customHeight="1">
      <c r="A24" s="142" t="s">
        <v>185</v>
      </c>
      <c r="B24" s="143" t="s">
        <v>228</v>
      </c>
      <c r="C24" s="149">
        <v>0</v>
      </c>
      <c r="D24" s="149">
        <v>0</v>
      </c>
      <c r="E24" s="149">
        <v>0</v>
      </c>
      <c r="F24" s="150">
        <v>0</v>
      </c>
      <c r="G24" s="150">
        <v>0</v>
      </c>
      <c r="H24" s="150">
        <v>0</v>
      </c>
      <c r="I24" s="150">
        <v>0</v>
      </c>
      <c r="J24" s="150">
        <v>0</v>
      </c>
      <c r="K24" s="150">
        <v>0</v>
      </c>
      <c r="L24" s="150">
        <v>0</v>
      </c>
      <c r="M24" s="150">
        <v>0</v>
      </c>
      <c r="N24" s="150">
        <v>0</v>
      </c>
      <c r="O24" s="150">
        <v>0</v>
      </c>
      <c r="P24" s="150">
        <v>0</v>
      </c>
      <c r="Q24" s="150">
        <v>0</v>
      </c>
      <c r="R24" s="150">
        <v>0</v>
      </c>
    </row>
    <row r="25" spans="1:18" ht="27" customHeight="1">
      <c r="A25" s="142" t="s">
        <v>186</v>
      </c>
      <c r="B25" s="143" t="s">
        <v>229</v>
      </c>
      <c r="C25" s="149">
        <v>0</v>
      </c>
      <c r="D25" s="149">
        <v>0</v>
      </c>
      <c r="E25" s="149">
        <v>0</v>
      </c>
      <c r="F25" s="150">
        <v>0</v>
      </c>
      <c r="G25" s="150">
        <v>0</v>
      </c>
      <c r="H25" s="150">
        <v>0</v>
      </c>
      <c r="I25" s="150">
        <v>0</v>
      </c>
      <c r="J25" s="150">
        <v>0</v>
      </c>
      <c r="K25" s="150">
        <v>0</v>
      </c>
      <c r="L25" s="150">
        <v>0</v>
      </c>
      <c r="M25" s="150">
        <v>0</v>
      </c>
      <c r="N25" s="150">
        <v>0</v>
      </c>
      <c r="O25" s="150">
        <v>0</v>
      </c>
      <c r="P25" s="150">
        <v>0</v>
      </c>
      <c r="Q25" s="150">
        <v>0</v>
      </c>
      <c r="R25" s="150">
        <v>0</v>
      </c>
    </row>
    <row r="26" spans="1:18" ht="165" customHeight="1">
      <c r="A26" s="142" t="s">
        <v>189</v>
      </c>
      <c r="B26" s="143" t="s">
        <v>230</v>
      </c>
      <c r="C26" s="151">
        <v>6.4</v>
      </c>
      <c r="D26" s="151">
        <v>10.7</v>
      </c>
      <c r="E26" s="151">
        <f>D26/C26*100</f>
        <v>167.18749999999997</v>
      </c>
      <c r="F26" s="152">
        <v>32</v>
      </c>
      <c r="G26" s="152">
        <v>9.4</v>
      </c>
      <c r="H26" s="152">
        <f>G26/F26*100</f>
        <v>29.375</v>
      </c>
      <c r="I26" s="152">
        <v>32</v>
      </c>
      <c r="J26" s="152">
        <v>60</v>
      </c>
      <c r="K26" s="152">
        <f>J26/I26*100</f>
        <v>187.5</v>
      </c>
      <c r="L26" s="152">
        <v>0</v>
      </c>
      <c r="M26" s="152">
        <v>318</v>
      </c>
      <c r="N26" s="152"/>
      <c r="O26" s="150">
        <v>0</v>
      </c>
      <c r="P26" s="150">
        <v>0</v>
      </c>
      <c r="Q26" s="152">
        <v>0</v>
      </c>
      <c r="R26" s="152">
        <v>17.4</v>
      </c>
    </row>
    <row r="27" spans="1:18" ht="112.5" customHeight="1">
      <c r="A27" s="142" t="s">
        <v>195</v>
      </c>
      <c r="B27" s="143" t="s">
        <v>231</v>
      </c>
      <c r="C27" s="148">
        <v>44</v>
      </c>
      <c r="D27" s="148">
        <v>52</v>
      </c>
      <c r="E27" s="145">
        <f>D27/C27*100</f>
        <v>118.18181818181819</v>
      </c>
      <c r="F27" s="146">
        <v>10</v>
      </c>
      <c r="G27" s="146">
        <v>12</v>
      </c>
      <c r="H27" s="147">
        <f>G27/F27*100</f>
        <v>120</v>
      </c>
      <c r="I27" s="146">
        <v>1</v>
      </c>
      <c r="J27" s="146">
        <v>1</v>
      </c>
      <c r="K27" s="147">
        <f>J27/I27*100</f>
        <v>100</v>
      </c>
      <c r="L27" s="146">
        <v>0</v>
      </c>
      <c r="M27" s="146">
        <v>1</v>
      </c>
      <c r="N27" s="146">
        <v>100</v>
      </c>
      <c r="O27" s="146">
        <v>0</v>
      </c>
      <c r="P27" s="146">
        <v>0</v>
      </c>
      <c r="Q27" s="146">
        <v>0</v>
      </c>
      <c r="R27" s="146">
        <f>D27+G27+J27+M27+P27</f>
        <v>66</v>
      </c>
    </row>
    <row r="28" spans="1:18" ht="114.75" customHeight="1">
      <c r="A28" s="142" t="s">
        <v>232</v>
      </c>
      <c r="B28" s="143" t="s">
        <v>233</v>
      </c>
      <c r="C28" s="149">
        <v>16</v>
      </c>
      <c r="D28" s="149">
        <v>26</v>
      </c>
      <c r="E28" s="151">
        <f>D28/C28*100</f>
        <v>162.5</v>
      </c>
      <c r="F28" s="150">
        <v>4</v>
      </c>
      <c r="G28" s="150">
        <v>1</v>
      </c>
      <c r="H28" s="152">
        <f>G28/F28*100</f>
        <v>25</v>
      </c>
      <c r="I28" s="150">
        <v>0</v>
      </c>
      <c r="J28" s="150">
        <v>2</v>
      </c>
      <c r="K28" s="150">
        <v>100</v>
      </c>
      <c r="L28" s="150">
        <v>0</v>
      </c>
      <c r="M28" s="150">
        <v>0</v>
      </c>
      <c r="N28" s="150">
        <v>0</v>
      </c>
      <c r="O28" s="150">
        <v>0</v>
      </c>
      <c r="P28" s="150">
        <v>0</v>
      </c>
      <c r="Q28" s="150">
        <v>0</v>
      </c>
      <c r="R28" s="153">
        <f>D28+G28+J28+M28</f>
        <v>29</v>
      </c>
    </row>
    <row r="29" spans="1:18" ht="213.75" customHeight="1">
      <c r="A29" s="142" t="s">
        <v>234</v>
      </c>
      <c r="B29" s="154" t="s">
        <v>235</v>
      </c>
      <c r="C29" s="149">
        <v>0</v>
      </c>
      <c r="D29" s="149">
        <v>0</v>
      </c>
      <c r="E29" s="149">
        <v>0</v>
      </c>
      <c r="F29" s="150">
        <v>0</v>
      </c>
      <c r="G29" s="150">
        <v>0</v>
      </c>
      <c r="H29" s="150">
        <v>0</v>
      </c>
      <c r="I29" s="150">
        <v>0</v>
      </c>
      <c r="J29" s="150">
        <v>0</v>
      </c>
      <c r="K29" s="150">
        <v>0</v>
      </c>
      <c r="L29" s="150">
        <v>0</v>
      </c>
      <c r="M29" s="150">
        <v>0</v>
      </c>
      <c r="N29" s="150">
        <v>0</v>
      </c>
      <c r="O29" s="150">
        <v>0</v>
      </c>
      <c r="P29" s="150">
        <v>0</v>
      </c>
      <c r="Q29" s="150">
        <v>0</v>
      </c>
      <c r="R29" s="150">
        <v>0</v>
      </c>
    </row>
    <row r="30" spans="1:18" s="36" customFormat="1" ht="33.75" customHeight="1">
      <c r="A30" s="142" t="s">
        <v>236</v>
      </c>
      <c r="B30" s="143" t="s">
        <v>228</v>
      </c>
      <c r="C30" s="149">
        <v>0</v>
      </c>
      <c r="D30" s="149">
        <v>0</v>
      </c>
      <c r="E30" s="149">
        <v>0</v>
      </c>
      <c r="F30" s="150">
        <v>0</v>
      </c>
      <c r="G30" s="150">
        <v>0</v>
      </c>
      <c r="H30" s="150">
        <v>0</v>
      </c>
      <c r="I30" s="150">
        <v>0</v>
      </c>
      <c r="J30" s="150">
        <v>0</v>
      </c>
      <c r="K30" s="150">
        <v>0</v>
      </c>
      <c r="L30" s="150">
        <v>0</v>
      </c>
      <c r="M30" s="150">
        <v>0</v>
      </c>
      <c r="N30" s="150">
        <v>0</v>
      </c>
      <c r="O30" s="150">
        <v>0</v>
      </c>
      <c r="P30" s="150">
        <v>0</v>
      </c>
      <c r="Q30" s="150">
        <v>0</v>
      </c>
      <c r="R30" s="150">
        <v>0</v>
      </c>
    </row>
    <row r="31" spans="1:18" s="36" customFormat="1" ht="22.5" customHeight="1">
      <c r="A31" s="142" t="s">
        <v>237</v>
      </c>
      <c r="B31" s="143" t="s">
        <v>238</v>
      </c>
      <c r="C31" s="149">
        <v>0</v>
      </c>
      <c r="D31" s="149">
        <v>0</v>
      </c>
      <c r="E31" s="149">
        <v>0</v>
      </c>
      <c r="F31" s="150">
        <v>0</v>
      </c>
      <c r="G31" s="150">
        <v>0</v>
      </c>
      <c r="H31" s="150">
        <v>0</v>
      </c>
      <c r="I31" s="150">
        <v>0</v>
      </c>
      <c r="J31" s="150">
        <v>0</v>
      </c>
      <c r="K31" s="150">
        <v>0</v>
      </c>
      <c r="L31" s="150">
        <v>0</v>
      </c>
      <c r="M31" s="150">
        <v>0</v>
      </c>
      <c r="N31" s="150">
        <v>0</v>
      </c>
      <c r="O31" s="150">
        <v>0</v>
      </c>
      <c r="P31" s="150">
        <v>0</v>
      </c>
      <c r="Q31" s="150">
        <v>0</v>
      </c>
      <c r="R31" s="150">
        <v>0</v>
      </c>
    </row>
    <row r="32" spans="1:18" s="36" customFormat="1" ht="136.5" customHeight="1">
      <c r="A32" s="142" t="s">
        <v>239</v>
      </c>
      <c r="B32" s="143" t="s">
        <v>240</v>
      </c>
      <c r="C32" s="151">
        <v>18.9</v>
      </c>
      <c r="D32" s="151">
        <v>24</v>
      </c>
      <c r="E32" s="151">
        <f>D32/C32*100</f>
        <v>126.984126984127</v>
      </c>
      <c r="F32" s="151">
        <v>124</v>
      </c>
      <c r="G32" s="152">
        <v>124</v>
      </c>
      <c r="H32" s="152">
        <f>G32/F32*100</f>
        <v>100</v>
      </c>
      <c r="I32" s="152">
        <v>0</v>
      </c>
      <c r="J32" s="152">
        <v>104</v>
      </c>
      <c r="K32" s="152">
        <v>0</v>
      </c>
      <c r="L32" s="152">
        <v>0</v>
      </c>
      <c r="M32" s="152">
        <v>0</v>
      </c>
      <c r="N32" s="152">
        <v>0</v>
      </c>
      <c r="O32" s="152">
        <v>0</v>
      </c>
      <c r="P32" s="152">
        <v>0</v>
      </c>
      <c r="Q32" s="152">
        <v>0</v>
      </c>
      <c r="R32" s="152">
        <v>32.6</v>
      </c>
    </row>
    <row r="33" spans="1:19" s="98" customFormat="1" ht="153.75" customHeight="1">
      <c r="A33" s="155" t="s">
        <v>241</v>
      </c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</row>
    <row r="34" ht="13.5">
      <c r="B34" s="36"/>
    </row>
    <row r="35" spans="1:2" ht="68.25" customHeight="1">
      <c r="A35" s="156" t="s">
        <v>90</v>
      </c>
      <c r="B35" s="156"/>
    </row>
    <row r="36" ht="13.5">
      <c r="B36" s="36"/>
    </row>
    <row r="37" ht="13.5">
      <c r="B37" s="36"/>
    </row>
    <row r="38" ht="13.5">
      <c r="B38" s="36"/>
    </row>
    <row r="39" ht="13.5">
      <c r="B39" s="36"/>
    </row>
    <row r="40" ht="13.5">
      <c r="B40" s="36"/>
    </row>
    <row r="41" ht="13.5">
      <c r="B41" s="36"/>
    </row>
  </sheetData>
  <sheetProtection selectLockedCells="1" selectUnlockedCells="1"/>
  <mergeCells count="17">
    <mergeCell ref="A8:R8"/>
    <mergeCell ref="A9:R9"/>
    <mergeCell ref="A10:R10"/>
    <mergeCell ref="A12:R12"/>
    <mergeCell ref="B13:R13"/>
    <mergeCell ref="B14:R14"/>
    <mergeCell ref="A16:A18"/>
    <mergeCell ref="B16:B18"/>
    <mergeCell ref="C16:Q16"/>
    <mergeCell ref="R16:R18"/>
    <mergeCell ref="C17:E17"/>
    <mergeCell ref="F17:H17"/>
    <mergeCell ref="I17:K17"/>
    <mergeCell ref="L17:N17"/>
    <mergeCell ref="O17:Q17"/>
    <mergeCell ref="A33:S33"/>
    <mergeCell ref="A35:B35"/>
  </mergeCells>
  <printOptions/>
  <pageMargins left="0.7875" right="0.31527777777777777" top="0.5902777777777778" bottom="0.39375" header="0.5118055555555555" footer="0.5118055555555555"/>
  <pageSetup horizontalDpi="300" verticalDpi="300" orientation="landscape" paperSize="9" scale="5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7"/>
  <sheetViews>
    <sheetView view="pageBreakPreview" zoomScale="109" zoomScaleSheetLayoutView="109" workbookViewId="0" topLeftCell="A18">
      <selection activeCell="F12" sqref="F12"/>
    </sheetView>
  </sheetViews>
  <sheetFormatPr defaultColWidth="11.00390625" defaultRowHeight="12.75" outlineLevelCol="1"/>
  <cols>
    <col min="1" max="1" width="20.75390625" style="157" customWidth="1"/>
    <col min="2" max="2" width="21.625" style="79" customWidth="1"/>
    <col min="3" max="3" width="11.125" style="79" customWidth="1"/>
    <col min="4" max="6" width="11.375" style="79" customWidth="1" outlineLevel="1"/>
    <col min="7" max="7" width="13.375" style="79" customWidth="1" outlineLevel="1"/>
    <col min="8" max="8" width="14.375" style="79" customWidth="1" outlineLevel="1"/>
    <col min="9" max="9" width="15.625" style="79" customWidth="1" outlineLevel="1"/>
    <col min="10" max="10" width="15.25390625" style="79" customWidth="1" outlineLevel="1"/>
    <col min="11" max="11" width="16.00390625" style="79" customWidth="1" outlineLevel="1"/>
    <col min="12" max="12" width="0" style="79" hidden="1" customWidth="1"/>
    <col min="13" max="16384" width="10.75390625" style="79" customWidth="1"/>
  </cols>
  <sheetData>
    <row r="2" spans="1:11" ht="15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</row>
    <row r="3" spans="2:11" ht="16.5" customHeight="1">
      <c r="B3" s="159" t="s">
        <v>242</v>
      </c>
      <c r="C3" s="159"/>
      <c r="D3" s="159"/>
      <c r="E3" s="159"/>
      <c r="F3" s="159"/>
      <c r="G3" s="159"/>
      <c r="H3" s="159"/>
      <c r="I3" s="159"/>
      <c r="J3" s="159"/>
      <c r="K3" s="159"/>
    </row>
    <row r="4" spans="1:11" s="128" customFormat="1" ht="13.5" customHeight="1">
      <c r="A4" s="160"/>
      <c r="B4" s="129"/>
      <c r="C4" s="129"/>
      <c r="D4" s="129"/>
      <c r="E4" s="129"/>
      <c r="F4" s="129"/>
      <c r="G4" s="129"/>
      <c r="H4" s="129"/>
      <c r="I4" s="129"/>
      <c r="J4" s="129"/>
      <c r="K4" s="129"/>
    </row>
    <row r="5" ht="15.75" customHeight="1"/>
    <row r="6" spans="1:11" s="163" customFormat="1" ht="41.25" customHeight="1">
      <c r="A6" s="161" t="s">
        <v>243</v>
      </c>
      <c r="B6" s="161"/>
      <c r="C6" s="161"/>
      <c r="D6" s="162">
        <v>15</v>
      </c>
      <c r="E6" s="162"/>
      <c r="F6" s="162">
        <v>150</v>
      </c>
      <c r="G6" s="162"/>
      <c r="H6" s="162">
        <v>250</v>
      </c>
      <c r="I6" s="162"/>
      <c r="J6" s="162">
        <v>670</v>
      </c>
      <c r="K6" s="162"/>
    </row>
    <row r="7" spans="1:11" s="163" customFormat="1" ht="33.75" customHeight="1">
      <c r="A7" s="161" t="s">
        <v>244</v>
      </c>
      <c r="B7" s="161"/>
      <c r="C7" s="161"/>
      <c r="D7" s="162" t="s">
        <v>245</v>
      </c>
      <c r="E7" s="162" t="s">
        <v>246</v>
      </c>
      <c r="F7" s="162" t="s">
        <v>245</v>
      </c>
      <c r="G7" s="162" t="s">
        <v>246</v>
      </c>
      <c r="H7" s="162" t="s">
        <v>245</v>
      </c>
      <c r="I7" s="162" t="s">
        <v>246</v>
      </c>
      <c r="J7" s="162" t="s">
        <v>245</v>
      </c>
      <c r="K7" s="162" t="s">
        <v>246</v>
      </c>
    </row>
    <row r="8" spans="1:11" s="165" customFormat="1" ht="95.25" customHeight="1">
      <c r="A8" s="161" t="s">
        <v>247</v>
      </c>
      <c r="B8" s="161" t="s">
        <v>248</v>
      </c>
      <c r="C8" s="161" t="s">
        <v>249</v>
      </c>
      <c r="D8" s="164"/>
      <c r="E8" s="164"/>
      <c r="F8" s="164"/>
      <c r="G8" s="164"/>
      <c r="H8" s="164"/>
      <c r="I8" s="164"/>
      <c r="J8" s="164"/>
      <c r="K8" s="164"/>
    </row>
    <row r="9" spans="1:11" ht="24" customHeight="1">
      <c r="A9" s="162" t="s">
        <v>250</v>
      </c>
      <c r="B9" s="166" t="s">
        <v>251</v>
      </c>
      <c r="C9" s="167" t="s">
        <v>252</v>
      </c>
      <c r="D9" s="168"/>
      <c r="E9" s="168"/>
      <c r="F9" s="168"/>
      <c r="G9" s="168"/>
      <c r="H9" s="168"/>
      <c r="I9" s="168"/>
      <c r="J9" s="168"/>
      <c r="K9" s="169"/>
    </row>
    <row r="10" spans="1:11" ht="24" customHeight="1">
      <c r="A10" s="162"/>
      <c r="B10" s="166"/>
      <c r="C10" s="167" t="s">
        <v>253</v>
      </c>
      <c r="D10" s="170"/>
      <c r="E10" s="170"/>
      <c r="F10" s="170"/>
      <c r="G10" s="170"/>
      <c r="H10" s="170"/>
      <c r="I10" s="170"/>
      <c r="J10" s="170"/>
      <c r="K10" s="170"/>
    </row>
    <row r="11" spans="1:11" s="173" customFormat="1" ht="24" customHeight="1">
      <c r="A11" s="162"/>
      <c r="B11" s="166" t="s">
        <v>254</v>
      </c>
      <c r="C11" s="167" t="s">
        <v>252</v>
      </c>
      <c r="D11" s="170"/>
      <c r="E11" s="170">
        <v>466.1</v>
      </c>
      <c r="F11" s="170">
        <f>G11</f>
        <v>72397.5</v>
      </c>
      <c r="G11" s="171">
        <f>F6*(487.93-5.28)</f>
        <v>72397.5</v>
      </c>
      <c r="H11" s="171">
        <f>H6*487.93</f>
        <v>121982.5</v>
      </c>
      <c r="I11" s="171">
        <f>H6*(487.93-5.28)</f>
        <v>120662.50000000001</v>
      </c>
      <c r="J11" s="171">
        <f>K11</f>
        <v>326913.1</v>
      </c>
      <c r="K11" s="172">
        <f>J6*487.93</f>
        <v>326913.1</v>
      </c>
    </row>
    <row r="12" spans="1:11" s="173" customFormat="1" ht="24" customHeight="1">
      <c r="A12" s="162"/>
      <c r="B12" s="166"/>
      <c r="C12" s="167" t="s">
        <v>253</v>
      </c>
      <c r="D12" s="170"/>
      <c r="E12" s="170">
        <f>E11</f>
        <v>466.1</v>
      </c>
      <c r="F12" s="170">
        <f>G12</f>
        <v>72397.5</v>
      </c>
      <c r="G12" s="171">
        <f>G11</f>
        <v>72397.5</v>
      </c>
      <c r="H12" s="171">
        <f>H11</f>
        <v>121982.5</v>
      </c>
      <c r="I12" s="171">
        <f>I11</f>
        <v>120662.50000000001</v>
      </c>
      <c r="J12" s="171">
        <f>K12</f>
        <v>326913.1</v>
      </c>
      <c r="K12" s="172">
        <f>K11</f>
        <v>326913.1</v>
      </c>
    </row>
    <row r="13" spans="1:11" s="173" customFormat="1" ht="24" customHeight="1">
      <c r="A13" s="174">
        <v>750</v>
      </c>
      <c r="B13" s="166" t="s">
        <v>251</v>
      </c>
      <c r="C13" s="167" t="s">
        <v>252</v>
      </c>
      <c r="D13" s="175"/>
      <c r="E13" s="175"/>
      <c r="F13" s="175"/>
      <c r="G13" s="175"/>
      <c r="H13" s="175"/>
      <c r="I13" s="175"/>
      <c r="J13" s="175"/>
      <c r="K13" s="175"/>
    </row>
    <row r="14" spans="1:11" s="173" customFormat="1" ht="24" customHeight="1">
      <c r="A14" s="174"/>
      <c r="B14" s="166"/>
      <c r="C14" s="167" t="s">
        <v>253</v>
      </c>
      <c r="D14" s="175"/>
      <c r="E14" s="175"/>
      <c r="F14" s="175"/>
      <c r="G14" s="175"/>
      <c r="H14" s="175"/>
      <c r="I14" s="175"/>
      <c r="J14" s="175"/>
      <c r="K14" s="175"/>
    </row>
    <row r="15" spans="1:11" s="173" customFormat="1" ht="24" customHeight="1">
      <c r="A15" s="174"/>
      <c r="B15" s="166" t="s">
        <v>254</v>
      </c>
      <c r="C15" s="167" t="s">
        <v>252</v>
      </c>
      <c r="D15" s="175"/>
      <c r="E15" s="175"/>
      <c r="F15" s="175"/>
      <c r="G15" s="175"/>
      <c r="H15" s="175"/>
      <c r="I15" s="175"/>
      <c r="J15" s="175"/>
      <c r="K15" s="175"/>
    </row>
    <row r="16" spans="1:11" ht="24" customHeight="1">
      <c r="A16" s="174"/>
      <c r="B16" s="166"/>
      <c r="C16" s="167" t="s">
        <v>253</v>
      </c>
      <c r="D16" s="175"/>
      <c r="E16" s="175"/>
      <c r="F16" s="175"/>
      <c r="G16" s="175"/>
      <c r="H16" s="175"/>
      <c r="I16" s="175"/>
      <c r="J16" s="175"/>
      <c r="K16" s="176"/>
    </row>
    <row r="17" spans="1:11" s="173" customFormat="1" ht="24" customHeight="1">
      <c r="A17" s="174">
        <v>1000</v>
      </c>
      <c r="B17" s="166" t="s">
        <v>251</v>
      </c>
      <c r="C17" s="167" t="s">
        <v>252</v>
      </c>
      <c r="D17" s="175"/>
      <c r="E17" s="175"/>
      <c r="F17" s="175"/>
      <c r="G17" s="175"/>
      <c r="H17" s="175"/>
      <c r="I17" s="175"/>
      <c r="J17" s="175"/>
      <c r="K17" s="175"/>
    </row>
    <row r="18" spans="1:11" s="173" customFormat="1" ht="24" customHeight="1">
      <c r="A18" s="174"/>
      <c r="B18" s="166"/>
      <c r="C18" s="167" t="s">
        <v>253</v>
      </c>
      <c r="D18" s="175"/>
      <c r="E18" s="175"/>
      <c r="F18" s="175"/>
      <c r="G18" s="175"/>
      <c r="H18" s="175"/>
      <c r="I18" s="175"/>
      <c r="J18" s="175"/>
      <c r="K18" s="175"/>
    </row>
    <row r="19" spans="1:11" ht="24" customHeight="1">
      <c r="A19" s="174"/>
      <c r="B19" s="166" t="s">
        <v>254</v>
      </c>
      <c r="C19" s="167" t="s">
        <v>252</v>
      </c>
      <c r="D19" s="175"/>
      <c r="E19" s="175"/>
      <c r="F19" s="175"/>
      <c r="G19" s="175"/>
      <c r="H19" s="175"/>
      <c r="I19" s="175"/>
      <c r="J19" s="175"/>
      <c r="K19" s="176"/>
    </row>
    <row r="20" spans="1:11" ht="24" customHeight="1">
      <c r="A20" s="174"/>
      <c r="B20" s="166"/>
      <c r="C20" s="167" t="s">
        <v>253</v>
      </c>
      <c r="D20" s="175"/>
      <c r="E20" s="175"/>
      <c r="F20" s="175"/>
      <c r="G20" s="175"/>
      <c r="H20" s="175"/>
      <c r="I20" s="175"/>
      <c r="J20" s="175"/>
      <c r="K20" s="175"/>
    </row>
    <row r="21" spans="1:11" ht="24" customHeight="1">
      <c r="A21" s="174">
        <v>1250</v>
      </c>
      <c r="B21" s="166" t="s">
        <v>251</v>
      </c>
      <c r="C21" s="167" t="s">
        <v>252</v>
      </c>
      <c r="D21" s="177"/>
      <c r="E21" s="177"/>
      <c r="F21" s="177"/>
      <c r="G21" s="177"/>
      <c r="H21" s="177"/>
      <c r="I21" s="177"/>
      <c r="J21" s="177"/>
      <c r="K21" s="177"/>
    </row>
    <row r="22" spans="1:11" ht="24" customHeight="1">
      <c r="A22" s="174"/>
      <c r="B22" s="166"/>
      <c r="C22" s="167" t="s">
        <v>253</v>
      </c>
      <c r="D22" s="177"/>
      <c r="E22" s="177"/>
      <c r="F22" s="177"/>
      <c r="G22" s="177"/>
      <c r="H22" s="177"/>
      <c r="I22" s="177"/>
      <c r="J22" s="177"/>
      <c r="K22" s="177"/>
    </row>
    <row r="23" spans="1:11" ht="24" customHeight="1">
      <c r="A23" s="174"/>
      <c r="B23" s="166" t="s">
        <v>254</v>
      </c>
      <c r="C23" s="167" t="s">
        <v>252</v>
      </c>
      <c r="D23" s="177"/>
      <c r="E23" s="177"/>
      <c r="F23" s="177"/>
      <c r="G23" s="177"/>
      <c r="H23" s="177"/>
      <c r="I23" s="177"/>
      <c r="J23" s="177"/>
      <c r="K23" s="177"/>
    </row>
    <row r="24" spans="1:11" ht="24" customHeight="1">
      <c r="A24" s="174"/>
      <c r="B24" s="166"/>
      <c r="C24" s="167" t="s">
        <v>253</v>
      </c>
      <c r="D24" s="177"/>
      <c r="E24" s="177"/>
      <c r="F24" s="177"/>
      <c r="G24" s="177"/>
      <c r="H24" s="177"/>
      <c r="I24" s="177"/>
      <c r="J24" s="177"/>
      <c r="K24" s="178"/>
    </row>
    <row r="25" spans="4:11" ht="19.5" customHeight="1">
      <c r="D25" s="179"/>
      <c r="E25" s="179"/>
      <c r="F25" s="179"/>
      <c r="G25" s="179"/>
      <c r="H25" s="179"/>
      <c r="I25" s="179"/>
      <c r="J25" s="179"/>
      <c r="K25" s="179"/>
    </row>
    <row r="26" spans="1:12" s="98" customFormat="1" ht="198" customHeight="1">
      <c r="A26" s="155" t="s">
        <v>255</v>
      </c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</row>
    <row r="27" spans="1:3" ht="234" customHeight="1">
      <c r="A27" s="180" t="s">
        <v>90</v>
      </c>
      <c r="B27" s="180"/>
      <c r="C27" s="180"/>
    </row>
  </sheetData>
  <sheetProtection selectLockedCells="1" selectUnlockedCells="1"/>
  <mergeCells count="23">
    <mergeCell ref="A2:K2"/>
    <mergeCell ref="B3:K3"/>
    <mergeCell ref="B4:K4"/>
    <mergeCell ref="A6:C6"/>
    <mergeCell ref="D6:E6"/>
    <mergeCell ref="F6:G6"/>
    <mergeCell ref="H6:I6"/>
    <mergeCell ref="J6:K6"/>
    <mergeCell ref="A7:C7"/>
    <mergeCell ref="A9:A12"/>
    <mergeCell ref="B9:B10"/>
    <mergeCell ref="B11:B12"/>
    <mergeCell ref="A13:A16"/>
    <mergeCell ref="B13:B14"/>
    <mergeCell ref="B15:B16"/>
    <mergeCell ref="A17:A20"/>
    <mergeCell ref="B17:B18"/>
    <mergeCell ref="B19:B20"/>
    <mergeCell ref="A21:A24"/>
    <mergeCell ref="B21:B22"/>
    <mergeCell ref="B23:B24"/>
    <mergeCell ref="A26:L26"/>
    <mergeCell ref="A27:C27"/>
  </mergeCells>
  <printOptions/>
  <pageMargins left="0.9840277777777777" right="0.31527777777777777" top="0.5902777777777778" bottom="0.39375" header="0.5118055555555555" footer="0.5118055555555555"/>
  <pageSetup fitToHeight="1" fitToWidth="1" horizontalDpi="300" verticalDpi="300" orientation="portrait" paperSize="9"/>
  <rowBreaks count="1" manualBreakCount="1">
    <brk id="2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R68"/>
  <sheetViews>
    <sheetView view="pageBreakPreview" zoomScale="109" zoomScaleSheetLayoutView="109" workbookViewId="0" topLeftCell="A23">
      <selection activeCell="A32" sqref="A32"/>
    </sheetView>
  </sheetViews>
  <sheetFormatPr defaultColWidth="11.00390625" defaultRowHeight="12.75" outlineLevelCol="1"/>
  <cols>
    <col min="1" max="1" width="8.25390625" style="157" customWidth="1"/>
    <col min="2" max="2" width="26.375" style="79" customWidth="1"/>
    <col min="3" max="3" width="11.25390625" style="79" customWidth="1"/>
    <col min="4" max="4" width="11.25390625" style="79" customWidth="1" outlineLevel="1"/>
    <col min="5" max="5" width="15.25390625" style="79" customWidth="1" outlineLevel="1"/>
    <col min="6" max="7" width="11.375" style="79" customWidth="1" outlineLevel="1"/>
    <col min="8" max="8" width="15.25390625" style="79" customWidth="1" outlineLevel="1"/>
    <col min="9" max="10" width="11.375" style="79" customWidth="1" outlineLevel="1"/>
    <col min="11" max="11" width="15.25390625" style="79" customWidth="1" outlineLevel="1"/>
    <col min="12" max="12" width="11.375" style="79" customWidth="1" outlineLevel="1"/>
    <col min="13" max="13" width="11.75390625" style="79" customWidth="1" outlineLevel="1"/>
    <col min="14" max="14" width="15.25390625" style="79" customWidth="1" outlineLevel="1"/>
    <col min="15" max="16" width="11.375" style="79" customWidth="1" outlineLevel="1"/>
    <col min="17" max="17" width="15.25390625" style="79" customWidth="1" outlineLevel="1"/>
    <col min="18" max="18" width="0" style="79" hidden="1" customWidth="1"/>
    <col min="19" max="16384" width="10.75390625" style="79" customWidth="1"/>
  </cols>
  <sheetData>
    <row r="2" spans="1:17" ht="15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</row>
    <row r="3" spans="2:17" ht="16.5" customHeight="1">
      <c r="B3" s="182" t="s">
        <v>256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</row>
    <row r="4" spans="1:17" s="128" customFormat="1" ht="13.5" customHeight="1">
      <c r="A4" s="160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</row>
    <row r="5" ht="12.75" customHeight="1"/>
    <row r="6" spans="1:17" s="163" customFormat="1" ht="22.5" customHeight="1">
      <c r="A6" s="183" t="s">
        <v>2</v>
      </c>
      <c r="B6" s="184" t="s">
        <v>257</v>
      </c>
      <c r="C6" s="185" t="s">
        <v>258</v>
      </c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</row>
    <row r="7" spans="1:17" s="163" customFormat="1" ht="56.25" customHeight="1">
      <c r="A7" s="183"/>
      <c r="B7" s="184"/>
      <c r="C7" s="185" t="s">
        <v>259</v>
      </c>
      <c r="D7" s="185"/>
      <c r="E7" s="185"/>
      <c r="F7" s="184" t="s">
        <v>260</v>
      </c>
      <c r="G7" s="184"/>
      <c r="H7" s="184"/>
      <c r="I7" s="184" t="s">
        <v>261</v>
      </c>
      <c r="J7" s="184"/>
      <c r="K7" s="184"/>
      <c r="L7" s="184" t="s">
        <v>262</v>
      </c>
      <c r="M7" s="184"/>
      <c r="N7" s="184"/>
      <c r="O7" s="184" t="s">
        <v>263</v>
      </c>
      <c r="P7" s="184"/>
      <c r="Q7" s="184"/>
    </row>
    <row r="8" spans="1:17" s="163" customFormat="1" ht="69" customHeight="1">
      <c r="A8" s="183"/>
      <c r="B8" s="184"/>
      <c r="C8" s="186">
        <v>2014</v>
      </c>
      <c r="D8" s="186">
        <v>2015</v>
      </c>
      <c r="E8" s="184" t="s">
        <v>264</v>
      </c>
      <c r="F8" s="186">
        <v>2014</v>
      </c>
      <c r="G8" s="186">
        <v>2015</v>
      </c>
      <c r="H8" s="184" t="s">
        <v>264</v>
      </c>
      <c r="I8" s="186">
        <v>2014</v>
      </c>
      <c r="J8" s="186">
        <v>2015</v>
      </c>
      <c r="K8" s="184" t="s">
        <v>264</v>
      </c>
      <c r="L8" s="186">
        <v>2014</v>
      </c>
      <c r="M8" s="186">
        <v>2015</v>
      </c>
      <c r="N8" s="184" t="s">
        <v>264</v>
      </c>
      <c r="O8" s="186">
        <v>2014</v>
      </c>
      <c r="P8" s="186">
        <v>2015</v>
      </c>
      <c r="Q8" s="184" t="s">
        <v>264</v>
      </c>
    </row>
    <row r="9" spans="1:17" s="165" customFormat="1" ht="19.5">
      <c r="A9" s="187">
        <v>1</v>
      </c>
      <c r="B9" s="187">
        <v>2</v>
      </c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9"/>
    </row>
    <row r="10" spans="1:17" ht="54" customHeight="1">
      <c r="A10" s="190" t="s">
        <v>167</v>
      </c>
      <c r="B10" s="191" t="s">
        <v>265</v>
      </c>
      <c r="C10" s="177">
        <f>C11+C12+C13+C15</f>
        <v>73</v>
      </c>
      <c r="D10" s="149">
        <f>D11+D12+D13+D14+D15+D16</f>
        <v>118</v>
      </c>
      <c r="E10" s="151">
        <f>D10/C10*100</f>
        <v>161.64383561643837</v>
      </c>
      <c r="F10" s="177">
        <f>F11+F12+F13+F14+F15</f>
        <v>36</v>
      </c>
      <c r="G10" s="177">
        <f>G11+G12+G13+G14+G15</f>
        <v>52</v>
      </c>
      <c r="H10" s="151">
        <f>G10/F10*100</f>
        <v>144.44444444444443</v>
      </c>
      <c r="I10" s="177">
        <v>0</v>
      </c>
      <c r="J10" s="177">
        <v>0</v>
      </c>
      <c r="K10" s="177">
        <v>0</v>
      </c>
      <c r="L10" s="177">
        <v>0</v>
      </c>
      <c r="M10" s="177">
        <v>0</v>
      </c>
      <c r="N10" s="177">
        <v>0</v>
      </c>
      <c r="O10" s="177">
        <v>0</v>
      </c>
      <c r="P10" s="177">
        <v>0</v>
      </c>
      <c r="Q10" s="192">
        <v>0</v>
      </c>
    </row>
    <row r="11" spans="1:17" ht="69.75">
      <c r="A11" s="193" t="s">
        <v>169</v>
      </c>
      <c r="B11" s="191" t="s">
        <v>266</v>
      </c>
      <c r="C11" s="177">
        <v>13</v>
      </c>
      <c r="D11" s="177">
        <v>28</v>
      </c>
      <c r="E11" s="151">
        <f>D11/C11*100</f>
        <v>215.3846153846154</v>
      </c>
      <c r="F11" s="177">
        <v>13</v>
      </c>
      <c r="G11" s="177">
        <v>17</v>
      </c>
      <c r="H11" s="151">
        <f>G11/F11*100</f>
        <v>130.76923076923077</v>
      </c>
      <c r="I11" s="177">
        <v>0</v>
      </c>
      <c r="J11" s="177">
        <v>0</v>
      </c>
      <c r="K11" s="177">
        <v>0</v>
      </c>
      <c r="L11" s="177">
        <v>0</v>
      </c>
      <c r="M11" s="177">
        <v>0</v>
      </c>
      <c r="N11" s="177">
        <v>0</v>
      </c>
      <c r="O11" s="177">
        <v>0</v>
      </c>
      <c r="P11" s="177">
        <v>0</v>
      </c>
      <c r="Q11" s="192">
        <v>0</v>
      </c>
    </row>
    <row r="12" spans="1:17" ht="52.5">
      <c r="A12" s="193" t="s">
        <v>171</v>
      </c>
      <c r="B12" s="194" t="s">
        <v>267</v>
      </c>
      <c r="C12" s="177">
        <v>55</v>
      </c>
      <c r="D12" s="177">
        <v>68</v>
      </c>
      <c r="E12" s="151">
        <f>D12/C12*100</f>
        <v>123.63636363636363</v>
      </c>
      <c r="F12" s="177">
        <v>21</v>
      </c>
      <c r="G12" s="177">
        <v>19</v>
      </c>
      <c r="H12" s="151">
        <f>G12/F12*100</f>
        <v>90.47619047619048</v>
      </c>
      <c r="I12" s="177">
        <v>0</v>
      </c>
      <c r="J12" s="177">
        <v>0</v>
      </c>
      <c r="K12" s="177">
        <v>0</v>
      </c>
      <c r="L12" s="177">
        <v>0</v>
      </c>
      <c r="M12" s="177">
        <v>0</v>
      </c>
      <c r="N12" s="177">
        <v>0</v>
      </c>
      <c r="O12" s="177">
        <v>0</v>
      </c>
      <c r="P12" s="177">
        <v>0</v>
      </c>
      <c r="Q12" s="192">
        <v>0</v>
      </c>
    </row>
    <row r="13" spans="1:17" ht="52.5">
      <c r="A13" s="195" t="s">
        <v>173</v>
      </c>
      <c r="B13" s="194" t="s">
        <v>268</v>
      </c>
      <c r="C13" s="196">
        <v>2</v>
      </c>
      <c r="D13" s="196">
        <v>16</v>
      </c>
      <c r="E13" s="151">
        <f>D13/C13*100</f>
        <v>800</v>
      </c>
      <c r="F13" s="177">
        <v>2</v>
      </c>
      <c r="G13" s="177">
        <v>16</v>
      </c>
      <c r="H13" s="151">
        <f>G13/F13*100</f>
        <v>800</v>
      </c>
      <c r="I13" s="177">
        <v>0</v>
      </c>
      <c r="J13" s="177">
        <v>0</v>
      </c>
      <c r="K13" s="177">
        <v>0</v>
      </c>
      <c r="L13" s="177">
        <v>0</v>
      </c>
      <c r="M13" s="177">
        <v>0</v>
      </c>
      <c r="N13" s="177">
        <v>0</v>
      </c>
      <c r="O13" s="177">
        <v>0</v>
      </c>
      <c r="P13" s="177">
        <v>0</v>
      </c>
      <c r="Q13" s="192">
        <v>0</v>
      </c>
    </row>
    <row r="14" spans="1:17" s="173" customFormat="1" ht="39.75" customHeight="1">
      <c r="A14" s="195" t="s">
        <v>175</v>
      </c>
      <c r="B14" s="194" t="s">
        <v>269</v>
      </c>
      <c r="C14" s="196">
        <v>0</v>
      </c>
      <c r="D14" s="196">
        <v>0</v>
      </c>
      <c r="E14" s="151">
        <v>0</v>
      </c>
      <c r="F14" s="149">
        <v>0</v>
      </c>
      <c r="G14" s="149">
        <v>0</v>
      </c>
      <c r="H14" s="151">
        <v>0</v>
      </c>
      <c r="I14" s="177">
        <v>0</v>
      </c>
      <c r="J14" s="177">
        <v>0</v>
      </c>
      <c r="K14" s="177">
        <v>0</v>
      </c>
      <c r="L14" s="177">
        <v>0</v>
      </c>
      <c r="M14" s="177">
        <v>0</v>
      </c>
      <c r="N14" s="177">
        <v>0</v>
      </c>
      <c r="O14" s="177">
        <v>0</v>
      </c>
      <c r="P14" s="177">
        <v>0</v>
      </c>
      <c r="Q14" s="192">
        <v>0</v>
      </c>
    </row>
    <row r="15" spans="1:17" s="173" customFormat="1" ht="70.5" customHeight="1">
      <c r="A15" s="195" t="s">
        <v>270</v>
      </c>
      <c r="B15" s="194" t="s">
        <v>271</v>
      </c>
      <c r="C15" s="196">
        <v>3</v>
      </c>
      <c r="D15" s="197">
        <v>6</v>
      </c>
      <c r="E15" s="151">
        <f>D15/C15*100</f>
        <v>200</v>
      </c>
      <c r="F15" s="177">
        <v>0</v>
      </c>
      <c r="G15" s="177">
        <v>0</v>
      </c>
      <c r="H15" s="151">
        <v>0</v>
      </c>
      <c r="I15" s="177">
        <v>0</v>
      </c>
      <c r="J15" s="177">
        <v>0</v>
      </c>
      <c r="K15" s="177">
        <v>0</v>
      </c>
      <c r="L15" s="177">
        <v>0</v>
      </c>
      <c r="M15" s="177">
        <v>0</v>
      </c>
      <c r="N15" s="177">
        <v>0</v>
      </c>
      <c r="O15" s="177">
        <v>0</v>
      </c>
      <c r="P15" s="177">
        <v>0</v>
      </c>
      <c r="Q15" s="192">
        <v>0</v>
      </c>
    </row>
    <row r="16" spans="1:17" s="173" customFormat="1" ht="27" customHeight="1">
      <c r="A16" s="195" t="s">
        <v>272</v>
      </c>
      <c r="B16" s="194" t="s">
        <v>273</v>
      </c>
      <c r="C16" s="196">
        <v>0</v>
      </c>
      <c r="D16" s="196">
        <v>0</v>
      </c>
      <c r="E16" s="151">
        <v>0</v>
      </c>
      <c r="F16" s="149">
        <v>0</v>
      </c>
      <c r="G16" s="149">
        <v>0</v>
      </c>
      <c r="H16" s="151">
        <v>0</v>
      </c>
      <c r="I16" s="177">
        <v>0</v>
      </c>
      <c r="J16" s="177">
        <v>0</v>
      </c>
      <c r="K16" s="177">
        <v>0</v>
      </c>
      <c r="L16" s="177">
        <v>0</v>
      </c>
      <c r="M16" s="177">
        <v>0</v>
      </c>
      <c r="N16" s="177">
        <v>0</v>
      </c>
      <c r="O16" s="177">
        <v>0</v>
      </c>
      <c r="P16" s="177">
        <v>0</v>
      </c>
      <c r="Q16" s="192">
        <v>0</v>
      </c>
    </row>
    <row r="17" spans="1:17" s="173" customFormat="1" ht="19.5">
      <c r="A17" s="193" t="s">
        <v>177</v>
      </c>
      <c r="B17" s="198" t="s">
        <v>274</v>
      </c>
      <c r="C17" s="196">
        <v>0</v>
      </c>
      <c r="D17" s="196">
        <v>0</v>
      </c>
      <c r="E17" s="151">
        <v>0</v>
      </c>
      <c r="F17" s="149">
        <v>0</v>
      </c>
      <c r="G17" s="149">
        <v>0</v>
      </c>
      <c r="H17" s="151">
        <v>0</v>
      </c>
      <c r="I17" s="177">
        <v>0</v>
      </c>
      <c r="J17" s="177">
        <v>0</v>
      </c>
      <c r="K17" s="177">
        <v>0</v>
      </c>
      <c r="L17" s="177">
        <v>0</v>
      </c>
      <c r="M17" s="177">
        <v>0</v>
      </c>
      <c r="N17" s="177">
        <v>0</v>
      </c>
      <c r="O17" s="177">
        <v>0</v>
      </c>
      <c r="P17" s="177">
        <v>0</v>
      </c>
      <c r="Q17" s="192">
        <v>0</v>
      </c>
    </row>
    <row r="18" spans="1:17" s="173" customFormat="1" ht="68.25" customHeight="1">
      <c r="A18" s="193" t="s">
        <v>179</v>
      </c>
      <c r="B18" s="194" t="s">
        <v>275</v>
      </c>
      <c r="C18" s="177">
        <v>0</v>
      </c>
      <c r="D18" s="177">
        <v>0</v>
      </c>
      <c r="E18" s="151">
        <v>0</v>
      </c>
      <c r="F18" s="177">
        <v>0</v>
      </c>
      <c r="G18" s="177">
        <v>0</v>
      </c>
      <c r="H18" s="151">
        <v>0</v>
      </c>
      <c r="I18" s="177">
        <v>0</v>
      </c>
      <c r="J18" s="177">
        <v>0</v>
      </c>
      <c r="K18" s="177">
        <v>0</v>
      </c>
      <c r="L18" s="177">
        <v>0</v>
      </c>
      <c r="M18" s="177">
        <v>0</v>
      </c>
      <c r="N18" s="177">
        <v>0</v>
      </c>
      <c r="O18" s="177">
        <v>0</v>
      </c>
      <c r="P18" s="177">
        <v>0</v>
      </c>
      <c r="Q18" s="192">
        <v>0</v>
      </c>
    </row>
    <row r="19" spans="1:17" s="173" customFormat="1" ht="67.5" customHeight="1">
      <c r="A19" s="193" t="s">
        <v>276</v>
      </c>
      <c r="B19" s="198" t="s">
        <v>277</v>
      </c>
      <c r="C19" s="177">
        <v>0</v>
      </c>
      <c r="D19" s="177">
        <v>0</v>
      </c>
      <c r="E19" s="151">
        <v>0</v>
      </c>
      <c r="F19" s="177">
        <v>0</v>
      </c>
      <c r="G19" s="177">
        <v>0</v>
      </c>
      <c r="H19" s="151">
        <v>0</v>
      </c>
      <c r="I19" s="177">
        <v>0</v>
      </c>
      <c r="J19" s="177">
        <v>0</v>
      </c>
      <c r="K19" s="177">
        <v>0</v>
      </c>
      <c r="L19" s="177">
        <v>0</v>
      </c>
      <c r="M19" s="177">
        <v>0</v>
      </c>
      <c r="N19" s="177">
        <v>0</v>
      </c>
      <c r="O19" s="177">
        <v>0</v>
      </c>
      <c r="P19" s="177">
        <v>0</v>
      </c>
      <c r="Q19" s="192">
        <v>0</v>
      </c>
    </row>
    <row r="20" spans="1:17" s="173" customFormat="1" ht="52.5">
      <c r="A20" s="193" t="s">
        <v>278</v>
      </c>
      <c r="B20" s="198" t="s">
        <v>279</v>
      </c>
      <c r="C20" s="177">
        <v>0</v>
      </c>
      <c r="D20" s="177">
        <v>0</v>
      </c>
      <c r="E20" s="151">
        <v>0</v>
      </c>
      <c r="F20" s="177">
        <v>0</v>
      </c>
      <c r="G20" s="177">
        <v>0</v>
      </c>
      <c r="H20" s="151">
        <v>0</v>
      </c>
      <c r="I20" s="177">
        <v>0</v>
      </c>
      <c r="J20" s="177">
        <v>0</v>
      </c>
      <c r="K20" s="177">
        <v>0</v>
      </c>
      <c r="L20" s="177">
        <v>0</v>
      </c>
      <c r="M20" s="177">
        <v>0</v>
      </c>
      <c r="N20" s="177">
        <v>0</v>
      </c>
      <c r="O20" s="177">
        <v>0</v>
      </c>
      <c r="P20" s="177">
        <v>0</v>
      </c>
      <c r="Q20" s="192">
        <v>0</v>
      </c>
    </row>
    <row r="21" spans="1:17" ht="54.75" customHeight="1">
      <c r="A21" s="193" t="s">
        <v>180</v>
      </c>
      <c r="B21" s="194" t="s">
        <v>267</v>
      </c>
      <c r="C21" s="177">
        <v>0</v>
      </c>
      <c r="D21" s="177">
        <v>0</v>
      </c>
      <c r="E21" s="151">
        <v>0</v>
      </c>
      <c r="F21" s="177">
        <v>0</v>
      </c>
      <c r="G21" s="177">
        <v>0</v>
      </c>
      <c r="H21" s="151">
        <v>0</v>
      </c>
      <c r="I21" s="177">
        <v>0</v>
      </c>
      <c r="J21" s="177">
        <v>0</v>
      </c>
      <c r="K21" s="177">
        <v>0</v>
      </c>
      <c r="L21" s="177">
        <v>0</v>
      </c>
      <c r="M21" s="177">
        <v>0</v>
      </c>
      <c r="N21" s="177">
        <v>0</v>
      </c>
      <c r="O21" s="177">
        <v>0</v>
      </c>
      <c r="P21" s="177">
        <v>0</v>
      </c>
      <c r="Q21" s="192">
        <v>0</v>
      </c>
    </row>
    <row r="22" spans="1:17" ht="48.75" customHeight="1">
      <c r="A22" s="193" t="s">
        <v>181</v>
      </c>
      <c r="B22" s="194" t="s">
        <v>268</v>
      </c>
      <c r="C22" s="149">
        <v>0</v>
      </c>
      <c r="D22" s="149">
        <v>0</v>
      </c>
      <c r="E22" s="151">
        <v>0</v>
      </c>
      <c r="F22" s="177">
        <v>0</v>
      </c>
      <c r="G22" s="177">
        <v>0</v>
      </c>
      <c r="H22" s="151">
        <v>0</v>
      </c>
      <c r="I22" s="177">
        <v>0</v>
      </c>
      <c r="J22" s="177">
        <v>0</v>
      </c>
      <c r="K22" s="177">
        <v>0</v>
      </c>
      <c r="L22" s="177">
        <v>0</v>
      </c>
      <c r="M22" s="177">
        <v>0</v>
      </c>
      <c r="N22" s="177">
        <v>0</v>
      </c>
      <c r="O22" s="177">
        <v>0</v>
      </c>
      <c r="P22" s="177">
        <v>0</v>
      </c>
      <c r="Q22" s="192">
        <v>0</v>
      </c>
    </row>
    <row r="23" spans="1:17" s="173" customFormat="1" ht="36" customHeight="1">
      <c r="A23" s="193" t="s">
        <v>182</v>
      </c>
      <c r="B23" s="194" t="s">
        <v>269</v>
      </c>
      <c r="C23" s="177">
        <v>0</v>
      </c>
      <c r="D23" s="177">
        <v>0</v>
      </c>
      <c r="E23" s="151">
        <v>0</v>
      </c>
      <c r="F23" s="177">
        <v>0</v>
      </c>
      <c r="G23" s="177">
        <v>0</v>
      </c>
      <c r="H23" s="151">
        <v>0</v>
      </c>
      <c r="I23" s="177">
        <v>0</v>
      </c>
      <c r="J23" s="177">
        <v>0</v>
      </c>
      <c r="K23" s="177">
        <v>0</v>
      </c>
      <c r="L23" s="177">
        <v>0</v>
      </c>
      <c r="M23" s="177">
        <v>0</v>
      </c>
      <c r="N23" s="177">
        <v>0</v>
      </c>
      <c r="O23" s="177">
        <v>0</v>
      </c>
      <c r="P23" s="177">
        <v>0</v>
      </c>
      <c r="Q23" s="192">
        <v>0</v>
      </c>
    </row>
    <row r="24" spans="1:17" s="173" customFormat="1" ht="83.25" customHeight="1">
      <c r="A24" s="193" t="s">
        <v>280</v>
      </c>
      <c r="B24" s="194" t="s">
        <v>281</v>
      </c>
      <c r="C24" s="177">
        <v>0</v>
      </c>
      <c r="D24" s="177">
        <v>0</v>
      </c>
      <c r="E24" s="151">
        <v>0</v>
      </c>
      <c r="F24" s="177">
        <v>0</v>
      </c>
      <c r="G24" s="177">
        <v>0</v>
      </c>
      <c r="H24" s="151">
        <v>0</v>
      </c>
      <c r="I24" s="177">
        <v>0</v>
      </c>
      <c r="J24" s="177">
        <v>0</v>
      </c>
      <c r="K24" s="177">
        <v>0</v>
      </c>
      <c r="L24" s="177">
        <v>0</v>
      </c>
      <c r="M24" s="177">
        <v>0</v>
      </c>
      <c r="N24" s="177">
        <v>0</v>
      </c>
      <c r="O24" s="177">
        <v>0</v>
      </c>
      <c r="P24" s="177">
        <v>0</v>
      </c>
      <c r="Q24" s="192">
        <v>0</v>
      </c>
    </row>
    <row r="25" spans="1:17" ht="21.75" customHeight="1">
      <c r="A25" s="195" t="s">
        <v>282</v>
      </c>
      <c r="B25" s="199" t="s">
        <v>273</v>
      </c>
      <c r="C25" s="177">
        <v>0</v>
      </c>
      <c r="D25" s="177">
        <v>0</v>
      </c>
      <c r="E25" s="151">
        <v>0</v>
      </c>
      <c r="F25" s="177">
        <v>0</v>
      </c>
      <c r="G25" s="177">
        <v>0</v>
      </c>
      <c r="H25" s="151">
        <v>0</v>
      </c>
      <c r="I25" s="177">
        <v>0</v>
      </c>
      <c r="J25" s="177">
        <v>0</v>
      </c>
      <c r="K25" s="177">
        <v>0</v>
      </c>
      <c r="L25" s="177">
        <v>0</v>
      </c>
      <c r="M25" s="177">
        <v>0</v>
      </c>
      <c r="N25" s="177">
        <v>0</v>
      </c>
      <c r="O25" s="177">
        <v>0</v>
      </c>
      <c r="P25" s="177">
        <v>0</v>
      </c>
      <c r="Q25" s="192">
        <v>0</v>
      </c>
    </row>
    <row r="26" spans="1:17" ht="38.25" customHeight="1">
      <c r="A26" s="195" t="s">
        <v>183</v>
      </c>
      <c r="B26" s="199" t="s">
        <v>283</v>
      </c>
      <c r="C26" s="177">
        <v>55</v>
      </c>
      <c r="D26" s="177">
        <v>68</v>
      </c>
      <c r="E26" s="151">
        <f>D26/C26*100</f>
        <v>123.63636363636363</v>
      </c>
      <c r="F26" s="177">
        <v>21</v>
      </c>
      <c r="G26" s="177">
        <v>19</v>
      </c>
      <c r="H26" s="151">
        <f>G26/F26*100</f>
        <v>90.47619047619048</v>
      </c>
      <c r="I26" s="177">
        <v>0</v>
      </c>
      <c r="J26" s="177">
        <v>0</v>
      </c>
      <c r="K26" s="177">
        <v>0</v>
      </c>
      <c r="L26" s="177">
        <v>0</v>
      </c>
      <c r="M26" s="177">
        <v>0</v>
      </c>
      <c r="N26" s="177">
        <v>0</v>
      </c>
      <c r="O26" s="177">
        <v>0</v>
      </c>
      <c r="P26" s="177">
        <v>0</v>
      </c>
      <c r="Q26" s="192">
        <v>0</v>
      </c>
    </row>
    <row r="27" spans="1:17" ht="36" customHeight="1">
      <c r="A27" s="195" t="s">
        <v>185</v>
      </c>
      <c r="B27" s="199" t="s">
        <v>284</v>
      </c>
      <c r="C27" s="177">
        <v>55</v>
      </c>
      <c r="D27" s="177">
        <v>68</v>
      </c>
      <c r="E27" s="151">
        <f>D27/C27*100</f>
        <v>123.63636363636363</v>
      </c>
      <c r="F27" s="177">
        <v>21</v>
      </c>
      <c r="G27" s="177">
        <v>19</v>
      </c>
      <c r="H27" s="151">
        <f>G27/F27*100</f>
        <v>90.47619047619048</v>
      </c>
      <c r="I27" s="177">
        <v>0</v>
      </c>
      <c r="J27" s="177">
        <v>0</v>
      </c>
      <c r="K27" s="177">
        <v>0</v>
      </c>
      <c r="L27" s="177">
        <v>0</v>
      </c>
      <c r="M27" s="177">
        <v>0</v>
      </c>
      <c r="N27" s="177">
        <v>0</v>
      </c>
      <c r="O27" s="177">
        <v>0</v>
      </c>
      <c r="P27" s="177">
        <v>0</v>
      </c>
      <c r="Q27" s="192">
        <v>0</v>
      </c>
    </row>
    <row r="28" spans="1:17" ht="81.75" customHeight="1">
      <c r="A28" s="195" t="s">
        <v>186</v>
      </c>
      <c r="B28" s="199" t="s">
        <v>285</v>
      </c>
      <c r="C28" s="177">
        <v>55</v>
      </c>
      <c r="D28" s="177">
        <v>68</v>
      </c>
      <c r="E28" s="151">
        <f>D28/C28*100</f>
        <v>123.63636363636363</v>
      </c>
      <c r="F28" s="177">
        <v>21</v>
      </c>
      <c r="G28" s="177">
        <v>19</v>
      </c>
      <c r="H28" s="151">
        <f>G28/F28*100</f>
        <v>90.47619047619048</v>
      </c>
      <c r="I28" s="177">
        <v>0</v>
      </c>
      <c r="J28" s="177">
        <v>0</v>
      </c>
      <c r="K28" s="177">
        <v>0</v>
      </c>
      <c r="L28" s="177">
        <v>0</v>
      </c>
      <c r="M28" s="177">
        <v>0</v>
      </c>
      <c r="N28" s="177">
        <v>0</v>
      </c>
      <c r="O28" s="177">
        <v>0</v>
      </c>
      <c r="P28" s="177">
        <v>0</v>
      </c>
      <c r="Q28" s="192">
        <v>0</v>
      </c>
    </row>
    <row r="29" spans="1:17" ht="67.5" customHeight="1">
      <c r="A29" s="195" t="s">
        <v>187</v>
      </c>
      <c r="B29" s="199" t="s">
        <v>286</v>
      </c>
      <c r="C29" s="177">
        <v>0</v>
      </c>
      <c r="D29" s="177">
        <v>0</v>
      </c>
      <c r="E29" s="151">
        <v>0</v>
      </c>
      <c r="F29" s="177">
        <v>0</v>
      </c>
      <c r="G29" s="177">
        <v>0</v>
      </c>
      <c r="H29" s="151">
        <v>0</v>
      </c>
      <c r="I29" s="177">
        <v>0</v>
      </c>
      <c r="J29" s="177">
        <v>0</v>
      </c>
      <c r="K29" s="177">
        <v>0</v>
      </c>
      <c r="L29" s="177">
        <v>0</v>
      </c>
      <c r="M29" s="177">
        <v>0</v>
      </c>
      <c r="N29" s="177">
        <v>0</v>
      </c>
      <c r="O29" s="177">
        <v>0</v>
      </c>
      <c r="P29" s="177">
        <v>0</v>
      </c>
      <c r="Q29" s="192">
        <v>0</v>
      </c>
    </row>
    <row r="30" spans="1:17" ht="25.5" customHeight="1">
      <c r="A30" s="195" t="s">
        <v>188</v>
      </c>
      <c r="B30" s="199" t="s">
        <v>273</v>
      </c>
      <c r="C30" s="200">
        <v>0</v>
      </c>
      <c r="D30" s="200">
        <v>0</v>
      </c>
      <c r="E30" s="201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</row>
    <row r="31" spans="2:18" ht="25.5" customHeight="1"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</row>
    <row r="32" spans="1:18" s="98" customFormat="1" ht="230.25" customHeight="1">
      <c r="A32" s="155" t="s">
        <v>287</v>
      </c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</row>
    <row r="33" spans="1:17" ht="13.5">
      <c r="A33" s="203"/>
      <c r="B33" s="173"/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</row>
    <row r="34" spans="1:17" s="206" customFormat="1" ht="107.25" customHeight="1">
      <c r="A34" s="180" t="s">
        <v>90</v>
      </c>
      <c r="B34" s="180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</row>
    <row r="35" spans="1:17" s="206" customFormat="1" ht="32.25" customHeight="1">
      <c r="A35" s="160"/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</row>
    <row r="36" spans="3:17" ht="13.5">
      <c r="C36" s="207"/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207"/>
    </row>
    <row r="37" spans="3:17" ht="13.5"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</row>
    <row r="38" spans="3:17" ht="13.5"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</row>
    <row r="39" spans="3:17" ht="13.5"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</row>
    <row r="40" spans="3:17" ht="13.5"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</row>
    <row r="41" spans="3:17" ht="13.5"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</row>
    <row r="42" spans="3:17" ht="13.5"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</row>
    <row r="43" spans="3:17" ht="13.5">
      <c r="C43" s="207"/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207"/>
      <c r="Q43" s="207"/>
    </row>
    <row r="44" spans="3:17" ht="13.5"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07"/>
      <c r="Q44" s="207"/>
    </row>
    <row r="45" spans="3:17" ht="13.5"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</row>
    <row r="46" spans="3:17" ht="13.5">
      <c r="C46" s="207"/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7"/>
      <c r="P46" s="207"/>
      <c r="Q46" s="207"/>
    </row>
    <row r="47" spans="3:17" ht="13.5"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</row>
    <row r="48" spans="3:17" ht="13.5"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</row>
    <row r="49" spans="3:17" ht="13.5"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</row>
    <row r="50" spans="3:17" ht="13.5"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</row>
    <row r="51" spans="3:17" ht="13.5"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</row>
    <row r="52" spans="3:17" ht="13.5"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</row>
    <row r="53" spans="3:17" ht="13.5"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207"/>
      <c r="Q53" s="207"/>
    </row>
    <row r="54" spans="3:17" ht="13.5"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</row>
    <row r="55" spans="3:17" ht="13.5"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7"/>
      <c r="P55" s="207"/>
      <c r="Q55" s="207"/>
    </row>
    <row r="56" spans="3:17" ht="13.5"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7"/>
      <c r="P56" s="207"/>
      <c r="Q56" s="207"/>
    </row>
    <row r="57" spans="3:17" ht="13.5"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7"/>
      <c r="Q57" s="207"/>
    </row>
    <row r="58" spans="3:17" ht="13.5"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7"/>
      <c r="P58" s="207"/>
      <c r="Q58" s="207"/>
    </row>
    <row r="59" spans="3:17" ht="13.5"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7"/>
      <c r="P59" s="207"/>
      <c r="Q59" s="207"/>
    </row>
    <row r="60" spans="3:17" ht="13.5">
      <c r="C60" s="207"/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7"/>
      <c r="P60" s="207"/>
      <c r="Q60" s="207"/>
    </row>
    <row r="61" spans="3:17" ht="13.5"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7"/>
      <c r="P61" s="207"/>
      <c r="Q61" s="207"/>
    </row>
    <row r="62" spans="3:17" ht="13.5"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7"/>
      <c r="P62" s="207"/>
      <c r="Q62" s="207"/>
    </row>
    <row r="63" spans="3:17" ht="13.5">
      <c r="C63" s="207"/>
      <c r="D63" s="207"/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7"/>
      <c r="P63" s="207"/>
      <c r="Q63" s="207"/>
    </row>
    <row r="64" spans="3:17" ht="13.5">
      <c r="C64" s="207"/>
      <c r="D64" s="207"/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7"/>
      <c r="P64" s="207"/>
      <c r="Q64" s="207"/>
    </row>
    <row r="65" spans="3:17" ht="13.5">
      <c r="C65" s="207"/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207"/>
      <c r="Q65" s="207"/>
    </row>
    <row r="66" spans="3:17" ht="13.5">
      <c r="C66" s="207"/>
      <c r="D66" s="207"/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7"/>
      <c r="P66" s="207"/>
      <c r="Q66" s="207"/>
    </row>
    <row r="67" spans="3:17" ht="13.5">
      <c r="C67" s="207"/>
      <c r="D67" s="207"/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7"/>
      <c r="P67" s="207"/>
      <c r="Q67" s="207"/>
    </row>
    <row r="68" spans="3:17" ht="13.5"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</sheetData>
  <sheetProtection selectLockedCells="1" selectUnlockedCells="1"/>
  <mergeCells count="14">
    <mergeCell ref="A2:Q2"/>
    <mergeCell ref="B3:Q3"/>
    <mergeCell ref="B4:Q4"/>
    <mergeCell ref="A6:A8"/>
    <mergeCell ref="B6:B8"/>
    <mergeCell ref="C6:Q6"/>
    <mergeCell ref="C7:E7"/>
    <mergeCell ref="F7:H7"/>
    <mergeCell ref="I7:K7"/>
    <mergeCell ref="L7:N7"/>
    <mergeCell ref="O7:Q7"/>
    <mergeCell ref="B31:R31"/>
    <mergeCell ref="A32:R32"/>
    <mergeCell ref="A34:B34"/>
  </mergeCells>
  <printOptions horizontalCentered="1"/>
  <pageMargins left="0.7875" right="0.31527777777777777" top="0.5902777777777778" bottom="0.39375" header="0.5902777777777778" footer="0.5118055555555555"/>
  <pageSetup horizontalDpi="300" verticalDpi="300" orientation="landscape" paperSize="9" scale="60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L15"/>
  <sheetViews>
    <sheetView view="pageBreakPreview" zoomScale="109" zoomScaleSheetLayoutView="109" workbookViewId="0" topLeftCell="A5">
      <selection activeCell="A14" sqref="A14"/>
    </sheetView>
  </sheetViews>
  <sheetFormatPr defaultColWidth="23.00390625" defaultRowHeight="12.75"/>
  <cols>
    <col min="1" max="1" width="5.625" style="35" customWidth="1"/>
    <col min="2" max="2" width="19.75390625" style="35" customWidth="1"/>
    <col min="3" max="3" width="11.50390625" style="35" customWidth="1"/>
    <col min="4" max="4" width="16.125" style="35" customWidth="1"/>
    <col min="5" max="5" width="14.125" style="35" customWidth="1"/>
    <col min="6" max="6" width="18.125" style="35" customWidth="1"/>
    <col min="7" max="7" width="16.875" style="35" customWidth="1"/>
    <col min="8" max="8" width="15.00390625" style="35" customWidth="1"/>
    <col min="9" max="9" width="14.00390625" style="35" customWidth="1"/>
    <col min="10" max="10" width="12.125" style="35" customWidth="1"/>
    <col min="11" max="11" width="17.00390625" style="35" customWidth="1"/>
    <col min="12" max="12" width="3.125" style="35" customWidth="1"/>
    <col min="13" max="16384" width="23.25390625" style="35" customWidth="1"/>
  </cols>
  <sheetData>
    <row r="2" spans="1:11" ht="15">
      <c r="A2" s="208"/>
      <c r="B2" s="208"/>
      <c r="C2" s="208"/>
      <c r="D2" s="208"/>
      <c r="E2" s="208"/>
      <c r="F2" s="208"/>
      <c r="G2" s="208"/>
      <c r="H2" s="208"/>
      <c r="I2" s="208"/>
      <c r="J2" s="208"/>
      <c r="K2" s="208"/>
    </row>
    <row r="3" spans="1:11" ht="12.75" customHeight="1" hidden="1">
      <c r="A3" s="208"/>
      <c r="B3" s="208"/>
      <c r="C3" s="208"/>
      <c r="D3" s="208"/>
      <c r="E3" s="208"/>
      <c r="F3" s="208"/>
      <c r="G3" s="208"/>
      <c r="H3" s="208"/>
      <c r="I3" s="208"/>
      <c r="J3" s="208"/>
      <c r="K3" s="208"/>
    </row>
    <row r="4" spans="1:11" ht="12.75" customHeight="1" hidden="1">
      <c r="A4" s="208"/>
      <c r="B4" s="208"/>
      <c r="C4" s="208"/>
      <c r="D4" s="208"/>
      <c r="E4" s="208"/>
      <c r="F4" s="208"/>
      <c r="G4" s="208"/>
      <c r="H4" s="208"/>
      <c r="I4" s="208"/>
      <c r="J4" s="208"/>
      <c r="K4" s="208"/>
    </row>
    <row r="5" spans="2:11" s="79" customFormat="1" ht="16.5" customHeight="1">
      <c r="B5" s="126" t="s">
        <v>288</v>
      </c>
      <c r="C5" s="126"/>
      <c r="D5" s="126"/>
      <c r="E5" s="126"/>
      <c r="F5" s="126"/>
      <c r="G5" s="126"/>
      <c r="H5" s="126"/>
      <c r="I5" s="126"/>
      <c r="J5" s="126"/>
      <c r="K5" s="126"/>
    </row>
    <row r="6" spans="2:11" s="128" customFormat="1" ht="13.5" customHeight="1">
      <c r="B6" s="129"/>
      <c r="C6" s="129"/>
      <c r="D6" s="129"/>
      <c r="E6" s="129"/>
      <c r="F6" s="129"/>
      <c r="G6" s="129"/>
      <c r="H6" s="129"/>
      <c r="I6" s="129"/>
      <c r="J6" s="129"/>
      <c r="K6" s="129"/>
    </row>
    <row r="7" ht="8.25" customHeight="1"/>
    <row r="8" spans="1:11" s="209" customFormat="1" ht="96" customHeight="1">
      <c r="A8" s="85" t="s">
        <v>2</v>
      </c>
      <c r="B8" s="85" t="s">
        <v>289</v>
      </c>
      <c r="C8" s="85" t="s">
        <v>290</v>
      </c>
      <c r="D8" s="85" t="s">
        <v>291</v>
      </c>
      <c r="E8" s="85" t="s">
        <v>292</v>
      </c>
      <c r="F8" s="85" t="s">
        <v>293</v>
      </c>
      <c r="G8" s="85" t="s">
        <v>294</v>
      </c>
      <c r="H8" s="85" t="s">
        <v>295</v>
      </c>
      <c r="I8" s="85" t="s">
        <v>296</v>
      </c>
      <c r="J8" s="85" t="s">
        <v>297</v>
      </c>
      <c r="K8" s="85" t="s">
        <v>298</v>
      </c>
    </row>
    <row r="9" spans="1:11" s="209" customFormat="1" ht="12.75" customHeight="1">
      <c r="A9" s="210">
        <v>1</v>
      </c>
      <c r="B9" s="210">
        <v>2</v>
      </c>
      <c r="C9" s="211">
        <v>3</v>
      </c>
      <c r="D9" s="211">
        <v>4</v>
      </c>
      <c r="E9" s="211">
        <v>5</v>
      </c>
      <c r="F9" s="211">
        <v>6</v>
      </c>
      <c r="G9" s="211">
        <v>7</v>
      </c>
      <c r="H9" s="211">
        <v>8</v>
      </c>
      <c r="I9" s="211">
        <v>9</v>
      </c>
      <c r="J9" s="211">
        <v>10</v>
      </c>
      <c r="K9" s="211">
        <v>11</v>
      </c>
    </row>
    <row r="10" spans="1:11" s="100" customFormat="1" ht="100.5" customHeight="1">
      <c r="A10" s="212">
        <v>1</v>
      </c>
      <c r="B10" s="213" t="s">
        <v>299</v>
      </c>
      <c r="C10" s="214" t="s">
        <v>300</v>
      </c>
      <c r="D10" s="215" t="s">
        <v>301</v>
      </c>
      <c r="E10" s="216" t="s">
        <v>302</v>
      </c>
      <c r="F10" s="215" t="s">
        <v>303</v>
      </c>
      <c r="G10" s="214" t="s">
        <v>304</v>
      </c>
      <c r="H10" s="217">
        <f>'2.3'!D10</f>
        <v>118</v>
      </c>
      <c r="I10" s="218">
        <v>35</v>
      </c>
      <c r="J10" s="218">
        <v>0</v>
      </c>
      <c r="K10" s="218">
        <v>0</v>
      </c>
    </row>
    <row r="11" spans="1:11" s="125" customFormat="1" ht="24" customHeight="1">
      <c r="A11"/>
      <c r="B11"/>
      <c r="C11"/>
      <c r="D11"/>
      <c r="E11"/>
      <c r="F11"/>
      <c r="G11"/>
      <c r="H11"/>
      <c r="I11"/>
      <c r="J11"/>
      <c r="K11"/>
    </row>
    <row r="12" spans="1:11" s="125" customFormat="1" ht="24" customHeight="1">
      <c r="A12" s="219"/>
      <c r="B12" s="219"/>
      <c r="C12" s="219"/>
      <c r="D12" s="219"/>
      <c r="E12" s="219"/>
      <c r="F12" s="219"/>
      <c r="G12" s="219"/>
      <c r="H12" s="219"/>
      <c r="I12" s="219"/>
      <c r="J12" s="219"/>
      <c r="K12" s="219"/>
    </row>
    <row r="13" spans="1:11" s="125" customFormat="1" ht="12" customHeight="1">
      <c r="A13" s="219"/>
      <c r="B13" s="219"/>
      <c r="C13" s="219"/>
      <c r="D13" s="219"/>
      <c r="E13" s="219"/>
      <c r="F13" s="219"/>
      <c r="G13" s="219"/>
      <c r="H13" s="219"/>
      <c r="I13" s="219"/>
      <c r="J13" s="219"/>
      <c r="K13" s="219"/>
    </row>
    <row r="14" spans="1:12" s="98" customFormat="1" ht="123" customHeight="1">
      <c r="A14" s="123" t="s">
        <v>305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</row>
    <row r="15" ht="157.5" customHeight="1">
      <c r="B15" s="173" t="s">
        <v>90</v>
      </c>
    </row>
  </sheetData>
  <sheetProtection selectLockedCells="1" selectUnlockedCells="1"/>
  <mergeCells count="8">
    <mergeCell ref="A2:K2"/>
    <mergeCell ref="A3:K3"/>
    <mergeCell ref="A4:K4"/>
    <mergeCell ref="B5:K5"/>
    <mergeCell ref="B6:K6"/>
    <mergeCell ref="A12:K12"/>
    <mergeCell ref="A13:K13"/>
    <mergeCell ref="A14:L14"/>
  </mergeCells>
  <hyperlinks>
    <hyperlink ref="E10" r:id="rId1" display="8(342)33-30-55;&#10;gorsvet@mail.ru"/>
  </hyperlinks>
  <printOptions/>
  <pageMargins left="0.9840277777777777" right="0.31527777777777777" top="0.5902777777777778" bottom="0.39375" header="0.5118055555555555" footer="0.5118055555555555"/>
  <pageSetup horizontalDpi="300" verticalDpi="300" orientation="landscape" paperSize="9" scale="82"/>
</worksheet>
</file>

<file path=xl/worksheets/sheet9.xml><?xml version="1.0" encoding="utf-8"?>
<worksheet xmlns="http://schemas.openxmlformats.org/spreadsheetml/2006/main" xmlns:r="http://schemas.openxmlformats.org/officeDocument/2006/relationships">
  <dimension ref="A2:I26"/>
  <sheetViews>
    <sheetView view="pageBreakPreview" zoomScale="109" zoomScaleSheetLayoutView="109" workbookViewId="0" topLeftCell="A12">
      <selection activeCell="C20" sqref="C20"/>
    </sheetView>
  </sheetViews>
  <sheetFormatPr defaultColWidth="9.00390625" defaultRowHeight="12.75"/>
  <cols>
    <col min="1" max="1" width="8.125" style="220" customWidth="1"/>
    <col min="2" max="2" width="60.625" style="220" customWidth="1"/>
    <col min="3" max="3" width="21.00390625" style="220" customWidth="1"/>
    <col min="4" max="4" width="18.50390625" style="220" customWidth="1"/>
    <col min="5" max="7" width="0" style="220" hidden="1" customWidth="1"/>
    <col min="8" max="8" width="4.875" style="220" customWidth="1"/>
    <col min="9" max="16384" width="9.125" style="220" customWidth="1"/>
  </cols>
  <sheetData>
    <row r="2" spans="4:6" ht="12.75">
      <c r="D2" s="1"/>
      <c r="E2" s="1"/>
      <c r="F2" s="1"/>
    </row>
    <row r="3" spans="1:7" ht="62.25" customHeight="1">
      <c r="A3" s="221" t="s">
        <v>306</v>
      </c>
      <c r="B3" s="221"/>
      <c r="C3" s="221"/>
      <c r="D3" s="221"/>
      <c r="E3" s="221"/>
      <c r="F3" s="221"/>
      <c r="G3" s="221"/>
    </row>
    <row r="4" spans="4:6" ht="12.75">
      <c r="D4" s="1"/>
      <c r="E4" s="1"/>
      <c r="F4" s="1"/>
    </row>
    <row r="5" spans="1:6" ht="32.25">
      <c r="A5" s="222" t="s">
        <v>2</v>
      </c>
      <c r="B5" s="222" t="s">
        <v>307</v>
      </c>
      <c r="C5" s="223" t="s">
        <v>308</v>
      </c>
      <c r="D5" s="224"/>
      <c r="E5" s="125"/>
      <c r="F5" s="125"/>
    </row>
    <row r="6" spans="1:6" ht="34.5" customHeight="1">
      <c r="A6" s="225" t="s">
        <v>167</v>
      </c>
      <c r="B6" s="226" t="s">
        <v>309</v>
      </c>
      <c r="C6" s="227" t="s">
        <v>310</v>
      </c>
      <c r="D6" s="228"/>
      <c r="E6" s="125"/>
      <c r="F6" s="125"/>
    </row>
    <row r="7" spans="1:6" ht="30.75" customHeight="1">
      <c r="A7" s="225"/>
      <c r="B7" s="229" t="s">
        <v>311</v>
      </c>
      <c r="C7" s="230"/>
      <c r="D7" s="231" t="s">
        <v>312</v>
      </c>
      <c r="E7" s="125"/>
      <c r="F7" s="125"/>
    </row>
    <row r="8" spans="1:6" ht="32.25">
      <c r="A8" s="225"/>
      <c r="B8" s="229" t="s">
        <v>313</v>
      </c>
      <c r="C8" s="230"/>
      <c r="D8" s="228"/>
      <c r="E8" s="125"/>
      <c r="F8" s="125"/>
    </row>
    <row r="9" spans="1:6" ht="32.25">
      <c r="A9" s="225" t="s">
        <v>177</v>
      </c>
      <c r="B9" s="232" t="s">
        <v>314</v>
      </c>
      <c r="C9" s="222" t="s">
        <v>315</v>
      </c>
      <c r="D9" s="224">
        <f>'2.3'!G10</f>
        <v>52</v>
      </c>
      <c r="E9" s="125"/>
      <c r="F9" s="125"/>
    </row>
    <row r="10" spans="1:6" ht="48">
      <c r="A10" s="225" t="s">
        <v>179</v>
      </c>
      <c r="B10" s="232" t="s">
        <v>316</v>
      </c>
      <c r="C10" s="222" t="s">
        <v>315</v>
      </c>
      <c r="D10" s="224">
        <f>D9</f>
        <v>52</v>
      </c>
      <c r="E10" s="125"/>
      <c r="F10" s="125"/>
    </row>
    <row r="11" spans="1:6" ht="48">
      <c r="A11" s="225" t="s">
        <v>180</v>
      </c>
      <c r="B11" s="232" t="s">
        <v>317</v>
      </c>
      <c r="C11" s="222" t="s">
        <v>315</v>
      </c>
      <c r="D11" s="224">
        <v>0</v>
      </c>
      <c r="E11" s="125"/>
      <c r="F11" s="125"/>
    </row>
    <row r="12" spans="1:6" ht="48">
      <c r="A12" s="225" t="s">
        <v>183</v>
      </c>
      <c r="B12" s="233" t="s">
        <v>318</v>
      </c>
      <c r="C12" s="222" t="s">
        <v>319</v>
      </c>
      <c r="D12" s="224">
        <v>1</v>
      </c>
      <c r="E12" s="125"/>
      <c r="F12" s="125"/>
    </row>
    <row r="13" spans="1:9" ht="48">
      <c r="A13" s="225" t="s">
        <v>189</v>
      </c>
      <c r="B13" s="233" t="s">
        <v>320</v>
      </c>
      <c r="C13" s="222" t="s">
        <v>319</v>
      </c>
      <c r="D13" s="222">
        <v>1</v>
      </c>
      <c r="G13" s="1"/>
      <c r="H13" s="125"/>
      <c r="I13" s="125"/>
    </row>
    <row r="14" spans="3:9" ht="12.75" customHeight="1">
      <c r="C14" s="234"/>
      <c r="D14" s="234"/>
      <c r="G14" s="1"/>
      <c r="H14" s="125"/>
      <c r="I14" s="125"/>
    </row>
    <row r="15" spans="3:9" ht="11.25" customHeight="1">
      <c r="C15" s="235"/>
      <c r="D15" s="235"/>
      <c r="G15" s="1"/>
      <c r="H15" s="125"/>
      <c r="I15" s="125"/>
    </row>
    <row r="16" ht="12.75" hidden="1"/>
    <row r="17" spans="2:4" ht="12.75" customHeight="1" hidden="1">
      <c r="B17" s="236"/>
      <c r="C17" s="236"/>
      <c r="D17" s="236"/>
    </row>
    <row r="18" spans="2:4" ht="17.25" customHeight="1">
      <c r="B18" s="237"/>
      <c r="C18" s="237"/>
      <c r="D18" s="237"/>
    </row>
    <row r="19" spans="2:4" ht="18.75" customHeight="1">
      <c r="B19" s="238"/>
      <c r="C19" s="238"/>
      <c r="D19" s="238"/>
    </row>
    <row r="21" spans="1:5" ht="94.5" customHeight="1">
      <c r="A21" s="123" t="s">
        <v>321</v>
      </c>
      <c r="B21" s="123"/>
      <c r="C21" s="123"/>
      <c r="D21" s="123"/>
      <c r="E21" s="123"/>
    </row>
    <row r="26" spans="1:3" ht="151.5" customHeight="1">
      <c r="A26" s="239" t="s">
        <v>90</v>
      </c>
      <c r="B26" s="239"/>
      <c r="C26" s="239"/>
    </row>
    <row r="27" ht="32.25" customHeight="1"/>
  </sheetData>
  <sheetProtection selectLockedCells="1" selectUnlockedCells="1"/>
  <mergeCells count="9">
    <mergeCell ref="A3:G3"/>
    <mergeCell ref="A6:A8"/>
    <mergeCell ref="C14:D14"/>
    <mergeCell ref="C15:D15"/>
    <mergeCell ref="B17:D17"/>
    <mergeCell ref="B18:D18"/>
    <mergeCell ref="B19:D19"/>
    <mergeCell ref="A21:E21"/>
    <mergeCell ref="A26:C26"/>
  </mergeCells>
  <printOptions/>
  <pageMargins left="0.9840277777777777" right="0.31527777777777777" top="0.5902777777777778" bottom="0.5902777777777778" header="0.5118055555555555" footer="0.5118055555555555"/>
  <pageSetup horizontalDpi="300" verticalDpi="300" orientation="portrait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2016-03-14T06:02:39Z</cp:lastPrinted>
  <dcterms:modified xsi:type="dcterms:W3CDTF">2016-03-14T06:20:26Z</dcterms:modified>
  <cp:category/>
  <cp:version/>
  <cp:contentType/>
  <cp:contentStatus/>
  <cp:revision>28</cp:revision>
</cp:coreProperties>
</file>